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4" activeTab="0"/>
  </bookViews>
  <sheets>
    <sheet name="使い方" sheetId="1" r:id="rId1"/>
    <sheet name="妖怪リスト" sheetId="2" r:id="rId2"/>
    <sheet name="連携" sheetId="3" r:id="rId3"/>
    <sheet name="デッキテンプレ" sheetId="4" r:id="rId4"/>
    <sheet name="デッキ1" sheetId="5" r:id="rId5"/>
    <sheet name="デッキ2" sheetId="6" r:id="rId6"/>
    <sheet name="デッキ3" sheetId="7" r:id="rId7"/>
    <sheet name="デッキ4" sheetId="8" r:id="rId8"/>
    <sheet name="デッキ5" sheetId="9" r:id="rId9"/>
    <sheet name="デッキ6" sheetId="10" r:id="rId10"/>
    <sheet name="デッキ7" sheetId="11" r:id="rId11"/>
    <sheet name="大乱闘1" sheetId="12" r:id="rId12"/>
  </sheets>
  <definedNames>
    <definedName name="_xlnm._FilterDatabase" localSheetId="1" hidden="1">'妖怪リスト'!$A$1:$S$200</definedName>
  </definedNames>
  <calcPr fullCalcOnLoad="1"/>
</workbook>
</file>

<file path=xl/sharedStrings.xml><?xml version="1.0" encoding="utf-8"?>
<sst xmlns="http://schemas.openxmlformats.org/spreadsheetml/2006/main" count="894" uniqueCount="266">
  <si>
    <r>
      <t>了法寺デッキ構築支援シート バージョン</t>
    </r>
    <r>
      <rPr>
        <sz val="10"/>
        <rFont val="Arial"/>
        <family val="2"/>
      </rPr>
      <t>2.00</t>
    </r>
  </si>
  <si>
    <t>目的</t>
  </si>
  <si>
    <t>秘連と通常連携を両立させるのを目標としてデッキを構築するときに、</t>
  </si>
  <si>
    <t>ゲーム内で行うよりも比較・検討をしやすくすることです。</t>
  </si>
  <si>
    <t>また、妖怪大乱闘でいかに低コストでタフな部隊を構築するか、の検討にも使用できます。</t>
  </si>
  <si>
    <t>使い方</t>
  </si>
  <si>
    <t>妖怪リストに、手持ちの妖怪の名前やパラメータを入力してください。</t>
  </si>
  <si>
    <r>
      <t>(</t>
    </r>
    <r>
      <rPr>
        <sz val="10"/>
        <rFont val="ＭＳ Ｐゴシック"/>
        <family val="2"/>
      </rPr>
      <t>最初から入っているのはサンプルです。修正も可能です</t>
    </r>
    <r>
      <rPr>
        <sz val="10"/>
        <rFont val="Arial"/>
        <family val="2"/>
      </rPr>
      <t>)</t>
    </r>
  </si>
  <si>
    <r>
      <t>術</t>
    </r>
    <r>
      <rPr>
        <sz val="10"/>
        <rFont val="Arial"/>
        <family val="2"/>
      </rPr>
      <t>max</t>
    </r>
    <r>
      <rPr>
        <sz val="10"/>
        <rFont val="ＭＳ Ｐゴシック"/>
        <family val="2"/>
      </rPr>
      <t>、レア度、進化の欄は備考のようなものなので、空欄のままでも大丈夫です。</t>
    </r>
  </si>
  <si>
    <t>信仰は、大乱闘シートで必要になります。デッキシートのみを使う場合は入力不要です。</t>
  </si>
  <si>
    <t>妖怪リストに載った妖怪は、デッキシートや大乱闘シートでプルダウンメニューから</t>
  </si>
  <si>
    <t>選ぶことができるようになります。</t>
  </si>
  <si>
    <r>
      <t>出場妖怪を選ぶときは、メニューバーのウィンドウ</t>
    </r>
    <r>
      <rPr>
        <sz val="10"/>
        <rFont val="Arial"/>
        <family val="2"/>
      </rPr>
      <t>-</t>
    </r>
    <r>
      <rPr>
        <sz val="10"/>
        <rFont val="ＭＳ Ｐゴシック"/>
        <family val="2"/>
      </rPr>
      <t>新しいウィンドウ を使って</t>
    </r>
  </si>
  <si>
    <t>新しいウィンドウで妖怪リストシートを開いておくとやりやすいと思います。</t>
  </si>
  <si>
    <t>法力が足りない等の理由でフルメンバーにしないときは、「空き」を選んでください。</t>
  </si>
  <si>
    <t>制限事項</t>
  </si>
  <si>
    <t>光連携、闇連携の優先度は間違っている可能性があります。</t>
  </si>
  <si>
    <r>
      <t>妖怪リストに同一名の妖怪が複数いると、</t>
    </r>
    <r>
      <rPr>
        <sz val="10"/>
        <rFont val="Arial"/>
        <family val="2"/>
      </rPr>
      <t>#</t>
    </r>
    <r>
      <rPr>
        <sz val="10"/>
        <rFont val="ＭＳ Ｐゴシック"/>
        <family val="2"/>
      </rPr>
      <t>が若いものが優先されます。</t>
    </r>
  </si>
  <si>
    <t>連携リストにはいろいろ載せていますが、静冬ノ籠までしか計算していません。</t>
  </si>
  <si>
    <r>
      <t>このファイルは</t>
    </r>
    <r>
      <rPr>
        <sz val="10"/>
        <rFont val="Arial"/>
        <family val="2"/>
      </rPr>
      <t xml:space="preserve">LibreOffice 4.1.2.3 </t>
    </r>
    <r>
      <rPr>
        <sz val="10"/>
        <rFont val="ＭＳ Ｐゴシック"/>
        <family val="2"/>
      </rPr>
      <t>を使って作成されました。</t>
    </r>
  </si>
  <si>
    <r>
      <t>ライセンス</t>
    </r>
    <r>
      <rPr>
        <b/>
        <sz val="10"/>
        <rFont val="Arial"/>
        <family val="2"/>
      </rPr>
      <t>(</t>
    </r>
    <r>
      <rPr>
        <b/>
        <sz val="10"/>
        <rFont val="ＭＳ Ｐゴシック"/>
        <family val="2"/>
      </rPr>
      <t>要は</t>
    </r>
    <r>
      <rPr>
        <b/>
        <sz val="10"/>
        <rFont val="Arial"/>
        <family val="2"/>
      </rPr>
      <t>new BSD</t>
    </r>
    <r>
      <rPr>
        <b/>
        <sz val="10"/>
        <rFont val="ＭＳ Ｐゴシック"/>
        <family val="2"/>
      </rPr>
      <t>です</t>
    </r>
    <r>
      <rPr>
        <b/>
        <sz val="10"/>
        <rFont val="Arial"/>
        <family val="2"/>
      </rPr>
      <t>)</t>
    </r>
  </si>
  <si>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</si>
  <si>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</si>
  <si>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</si>
  <si>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</si>
  <si>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</si>
  <si>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</si>
  <si>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</si>
  <si>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</si>
  <si>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</si>
  <si>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</si>
  <si>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</si>
  <si>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</si>
  <si>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</si>
  <si>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</si>
  <si>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</si>
  <si>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</si>
  <si>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</si>
  <si>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</si>
  <si>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</si>
  <si>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</si>
  <si>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</si>
  <si>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</si>
  <si>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</si>
  <si>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</si>
  <si>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</si>
  <si>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信</t>
  </si>
  <si>
    <t>法</t>
  </si>
  <si>
    <t>攻</t>
  </si>
  <si>
    <t>防</t>
  </si>
  <si>
    <t>知</t>
  </si>
  <si>
    <t>火</t>
  </si>
  <si>
    <t>水</t>
  </si>
  <si>
    <t>風</t>
  </si>
  <si>
    <t>土</t>
  </si>
  <si>
    <t>雷</t>
  </si>
  <si>
    <t>光</t>
  </si>
  <si>
    <t>闇</t>
  </si>
  <si>
    <t>術max</t>
  </si>
  <si>
    <t>レ</t>
  </si>
  <si>
    <t>進</t>
  </si>
  <si>
    <t>画像</t>
  </si>
  <si>
    <t>跳</t>
  </si>
  <si>
    <t>空き</t>
  </si>
  <si>
    <t>幽霊王</t>
  </si>
  <si>
    <t>紫</t>
  </si>
  <si>
    <t>S</t>
  </si>
  <si>
    <t>小袖の手</t>
  </si>
  <si>
    <t>茜</t>
  </si>
  <si>
    <t>H</t>
  </si>
  <si>
    <t>スト</t>
  </si>
  <si>
    <t>10305003l</t>
  </si>
  <si>
    <t>ゆうれい狸</t>
  </si>
  <si>
    <t>蒼</t>
  </si>
  <si>
    <t>R</t>
  </si>
  <si>
    <t>メモリアル幽霊軍団</t>
  </si>
  <si>
    <t>青行燈</t>
  </si>
  <si>
    <t>火消婆</t>
  </si>
  <si>
    <t>しゃんしゃん火</t>
  </si>
  <si>
    <t>二口女</t>
  </si>
  <si>
    <t>人虎</t>
  </si>
  <si>
    <t>飯食い幽霊</t>
  </si>
  <si>
    <t>白虎</t>
  </si>
  <si>
    <t>玄武</t>
  </si>
  <si>
    <t>青竜</t>
  </si>
  <si>
    <t>参</t>
  </si>
  <si>
    <t>朱雀</t>
  </si>
  <si>
    <t>4ア</t>
  </si>
  <si>
    <t>蒼龍</t>
  </si>
  <si>
    <t>ガウリィ</t>
  </si>
  <si>
    <t>30409003l</t>
  </si>
  <si>
    <t>吉備津彦命桃太郎</t>
  </si>
  <si>
    <t>邪魔女まっち</t>
  </si>
  <si>
    <t>20409103l</t>
  </si>
  <si>
    <t>邪魔女かっち</t>
  </si>
  <si>
    <t>邪魔女ふっち</t>
  </si>
  <si>
    <t>メモリアル魔法女王軍団</t>
  </si>
  <si>
    <t>魔法少女式鬼</t>
  </si>
  <si>
    <t>魔法少女猫又姫</t>
  </si>
  <si>
    <t>不明</t>
  </si>
  <si>
    <t>魔法少女狛犬</t>
  </si>
  <si>
    <t>好機☆とろ弁天</t>
  </si>
  <si>
    <t>好機☆吉祥天みさ</t>
  </si>
  <si>
    <t>好機☆りな＆なり</t>
  </si>
  <si>
    <t>ブルマニタッラサンペ</t>
  </si>
  <si>
    <t>10306603l</t>
  </si>
  <si>
    <t>ブルマ死神</t>
  </si>
  <si>
    <t>ブルマ八咫烏</t>
  </si>
  <si>
    <t>30207003l</t>
  </si>
  <si>
    <t>ブルマ薬缶吊</t>
  </si>
  <si>
    <t>水鬼</t>
  </si>
  <si>
    <t>ハロウィン吉祥天みさ</t>
  </si>
  <si>
    <t>SS</t>
  </si>
  <si>
    <t>極</t>
  </si>
  <si>
    <t>20502000l</t>
  </si>
  <si>
    <t>ハロウィンサキュバス</t>
  </si>
  <si>
    <t>20411203l</t>
  </si>
  <si>
    <t>ハロウィンバルムンク</t>
  </si>
  <si>
    <t>楽炎ジャック・ランタン</t>
  </si>
  <si>
    <t>水着漫遊了法寺★</t>
  </si>
  <si>
    <t>水着天狗番長</t>
  </si>
  <si>
    <t>波蛇</t>
  </si>
  <si>
    <t>水着子鬼</t>
  </si>
  <si>
    <t>水着シーサー</t>
  </si>
  <si>
    <t>壱</t>
  </si>
  <si>
    <t>聖剣ガイア</t>
  </si>
  <si>
    <t>毛利勝永</t>
  </si>
  <si>
    <t>闇水虎</t>
  </si>
  <si>
    <t>闇大蛇</t>
  </si>
  <si>
    <t>博識猫娘</t>
  </si>
  <si>
    <t>浴衣送り提灯</t>
  </si>
  <si>
    <t>浴衣人魂</t>
  </si>
  <si>
    <t>バニー天火</t>
  </si>
  <si>
    <t>メモリアル月の神軍団</t>
  </si>
  <si>
    <t>しらみゆうれん</t>
  </si>
  <si>
    <t>海坊主</t>
  </si>
  <si>
    <t>光筆とろ弁天</t>
  </si>
  <si>
    <t>闇鵺</t>
  </si>
  <si>
    <t>青</t>
  </si>
  <si>
    <t>堕心闇蛇蠱</t>
  </si>
  <si>
    <t>妖華槌転姫</t>
  </si>
  <si>
    <t>一寸法師</t>
  </si>
  <si>
    <t>神社姫</t>
  </si>
  <si>
    <t>ひだる神</t>
  </si>
  <si>
    <t>女天狗</t>
  </si>
  <si>
    <t>八咫烏</t>
  </si>
  <si>
    <t>疫病神</t>
  </si>
  <si>
    <t>制服死神</t>
  </si>
  <si>
    <t>海海女</t>
  </si>
  <si>
    <t>てんころころばし</t>
  </si>
  <si>
    <t>トイレの花子さん</t>
  </si>
  <si>
    <t>おんぶおばけ</t>
  </si>
  <si>
    <t>青女房</t>
  </si>
  <si>
    <t>金太郎</t>
  </si>
  <si>
    <t>狒々</t>
  </si>
  <si>
    <t>払子守</t>
  </si>
  <si>
    <t>雷光姫</t>
  </si>
  <si>
    <t>獏</t>
  </si>
  <si>
    <t>おとろし</t>
  </si>
  <si>
    <t>水母娘娘</t>
  </si>
  <si>
    <t>甘酒婆</t>
  </si>
  <si>
    <t>そろばん坊主</t>
  </si>
  <si>
    <t>おキツネりな</t>
  </si>
  <si>
    <t>座敷童子</t>
  </si>
  <si>
    <t>見越し入道</t>
  </si>
  <si>
    <t>N</t>
  </si>
  <si>
    <t>洗濯狐</t>
  </si>
  <si>
    <t>不知火</t>
  </si>
  <si>
    <t>火8</t>
  </si>
  <si>
    <t>水8</t>
  </si>
  <si>
    <t>風8</t>
  </si>
  <si>
    <t>土8</t>
  </si>
  <si>
    <t>雷8</t>
  </si>
  <si>
    <t>光8</t>
  </si>
  <si>
    <t>闇8</t>
  </si>
  <si>
    <t>味+</t>
  </si>
  <si>
    <t>敵-</t>
  </si>
  <si>
    <t>遍く絶光の御加護</t>
  </si>
  <si>
    <t>深き絶闇の無秩序</t>
  </si>
  <si>
    <t xml:space="preserve">遍く光の御加護 </t>
  </si>
  <si>
    <t>深き闇の無秩序</t>
  </si>
  <si>
    <t>光○超抱守</t>
  </si>
  <si>
    <t>闇○超侵壊</t>
  </si>
  <si>
    <t>森羅万象ノ理</t>
  </si>
  <si>
    <t xml:space="preserve">光◯抱守 </t>
  </si>
  <si>
    <t>闇○侵壊</t>
  </si>
  <si>
    <t xml:space="preserve">宝春ノ光歌 </t>
  </si>
  <si>
    <t xml:space="preserve">雅夏ノ光祭 </t>
  </si>
  <si>
    <t xml:space="preserve">深秋ノ光訪 </t>
  </si>
  <si>
    <t xml:space="preserve">静冬ノ光籠 </t>
  </si>
  <si>
    <t xml:space="preserve">宝春ノ闇歌 </t>
  </si>
  <si>
    <t xml:space="preserve">雅夏ノ闇祭 </t>
  </si>
  <si>
    <t xml:space="preserve">深秋ノ闇訪 </t>
  </si>
  <si>
    <t xml:space="preserve">静冬ノ闇籠 </t>
  </si>
  <si>
    <t xml:space="preserve">天光神来波 </t>
  </si>
  <si>
    <t xml:space="preserve">暗闇神乱波 </t>
  </si>
  <si>
    <t>四季繚乱之極</t>
  </si>
  <si>
    <t>四季満来之極</t>
  </si>
  <si>
    <t xml:space="preserve">光◯守 </t>
  </si>
  <si>
    <t xml:space="preserve">闇◯壊 </t>
  </si>
  <si>
    <t xml:space="preserve">天光調波 </t>
  </si>
  <si>
    <t xml:space="preserve">暗闇乱波 </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</si>
  <si>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</si>
  <si>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</si>
  <si>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</si>
  <si>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</si>
  <si>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</si>
  <si>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</si>
  <si>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</si>
  <si>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</si>
  <si>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</si>
  <si>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</si>
  <si>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</si>
  <si>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</si>
  <si>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</si>
  <si>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</si>
  <si>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</si>
  <si>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</si>
  <si>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</si>
  <si>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</si>
  <si>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</si>
  <si>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</si>
  <si>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</si>
  <si>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</si>
  <si>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</si>
  <si>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</si>
  <si>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合計+大・副将効果</t>
  </si>
  <si>
    <t>↓任意入力欄</t>
  </si>
  <si>
    <t>発動</t>
  </si>
  <si>
    <t>説明</t>
  </si>
  <si>
    <t>このシートでユーザ入力が可能なのは</t>
  </si>
  <si>
    <t>出場妖怪、大将、副将のセルだけです。</t>
  </si>
  <si>
    <t>あとは自動計算されます。</t>
  </si>
  <si>
    <t>大将・副将のセルは、1を書くと有効に</t>
  </si>
  <si>
    <t>なります。</t>
  </si>
  <si>
    <t>別のデッキを作りたい場合は</t>
  </si>
  <si>
    <t>このシートをコピーしてください。</t>
  </si>
  <si>
    <t>幽霊王トリオ</t>
  </si>
  <si>
    <t>火消婆トリオ</t>
  </si>
  <si>
    <t>ガウリィ+桃太郎</t>
  </si>
  <si>
    <t>二口女トリオ</t>
  </si>
  <si>
    <t>ぶるま</t>
  </si>
  <si>
    <t>四神</t>
  </si>
  <si>
    <t>ハロウィンみさ+サキュ</t>
  </si>
  <si>
    <t>本陣</t>
  </si>
  <si>
    <t>信仰</t>
  </si>
  <si>
    <t>合計</t>
  </si>
  <si>
    <t>HP</t>
  </si>
  <si>
    <t>総攻</t>
  </si>
  <si>
    <t>行動順</t>
  </si>
  <si>
    <t>なし</t>
  </si>
  <si>
    <t>一番隊</t>
  </si>
  <si>
    <t>一～九番隊の数値は「攻めの陣」を選んだときのものです。</t>
  </si>
  <si>
    <t>二番隊</t>
  </si>
  <si>
    <t>1の位の数値はゲーム内と一致しません。大体の目安と考えてください。</t>
  </si>
  <si>
    <t>三番隊</t>
  </si>
  <si>
    <t>四番隊</t>
  </si>
  <si>
    <t>このシートを修正する前に、あらかじめ「妖怪リスト」シートにて</t>
  </si>
  <si>
    <t>五番隊</t>
  </si>
  <si>
    <t>法力の降順でソート、信仰の昇順でソート、をこの順で行っておくと</t>
  </si>
  <si>
    <t>六番隊</t>
  </si>
  <si>
    <t>妖怪を選びやすくなります。</t>
  </si>
  <si>
    <t>七番隊</t>
  </si>
  <si>
    <t>(元の順に戻したいときは、#の昇順でソートしてください)</t>
  </si>
  <si>
    <t>八番隊</t>
  </si>
  <si>
    <t>九番隊</t>
  </si>
</sst>
</file>

<file path=xl/styles.xml><?xml version="1.0" encoding="utf-8"?>
<styleSheet xmlns="http://schemas.openxmlformats.org/spreadsheetml/2006/main">
  <numFmts count="3">
    <numFmt numFmtId="164" formatCode="GENERAL"/>
    <numFmt numFmtId="165" formatCode="@"/>
    <numFmt numFmtId="166" formatCode="0"/>
  </numFmts>
  <fonts count="8">
    <font>
      <sz val="10"/>
      <name val="ＭＳ Ｐゴシック"/>
      <family val="2"/>
    </font>
    <font>
      <sz val="10"/>
      <name val="Arial"/>
      <family val="0"/>
    </font>
    <font>
      <sz val="10"/>
      <name val="ＭＳ ゴシック"/>
      <family val="3"/>
    </font>
    <font>
      <sz val="10"/>
      <color indexed="10"/>
      <name val="ＭＳ ゴシック"/>
      <family val="3"/>
    </font>
    <font>
      <sz val="10"/>
      <color indexed="12"/>
      <name val="ＭＳ ゴシック"/>
      <family val="3"/>
    </font>
    <font>
      <sz val="10"/>
      <color indexed="20"/>
      <name val="ＭＳ ゴシック"/>
      <family val="3"/>
    </font>
    <font>
      <b/>
      <sz val="10"/>
      <name val="ＭＳ Ｐゴシック"/>
      <family val="2"/>
    </font>
    <font>
      <b/>
      <sz val="10"/>
      <name val="Arial"/>
      <family val="2"/>
    </font>
  </fonts>
  <fills count="6">
    <fill>
      <patternFill/>
    </fill>
    <fill>
      <patternFill patternType="gray125"/>
    </fill>
    <fill>
      <patternFill patternType="solid">
        <fgColor indexed="50"/>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color indexed="63"/>
      </left>
      <right>
        <color indexed="63"/>
      </right>
      <top style="thin">
        <color indexed="8"/>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xf numFmtId="165" fontId="3" fillId="0" borderId="0" applyFill="0" applyBorder="0" applyAlignment="0" applyProtection="0"/>
    <xf numFmtId="165" fontId="4" fillId="0" borderId="0" applyFill="0" applyBorder="0" applyAlignment="0" applyProtection="0"/>
    <xf numFmtId="165" fontId="5" fillId="0" borderId="0" applyFill="0" applyBorder="0" applyAlignment="0" applyProtection="0"/>
    <xf numFmtId="164" fontId="0" fillId="3" borderId="0" applyNumberFormat="0" applyBorder="0" applyAlignment="0" applyProtection="0"/>
  </cellStyleXfs>
  <cellXfs count="28">
    <xf numFmtId="164" fontId="0" fillId="0" borderId="0" xfId="0" applyAlignment="1">
      <alignment/>
    </xf>
    <xf numFmtId="164" fontId="0" fillId="0" borderId="0" xfId="0" applyFont="1" applyAlignment="1">
      <alignment/>
    </xf>
    <xf numFmtId="164" fontId="6" fillId="0" borderId="0" xfId="0" applyFont="1" applyAlignment="1">
      <alignment/>
    </xf>
    <xf numFmtId="164" fontId="1" fillId="0" borderId="0" xfId="0" applyFont="1" applyAlignment="1">
      <alignment/>
    </xf>
    <xf numFmtId="164" fontId="2" fillId="0" borderId="0" xfId="0" applyFont="1" applyAlignment="1">
      <alignment/>
    </xf>
    <xf numFmtId="164" fontId="2" fillId="4" borderId="0" xfId="0" applyFont="1" applyFill="1" applyAlignment="1">
      <alignment/>
    </xf>
    <xf numFmtId="164" fontId="2" fillId="0" borderId="0" xfId="0" applyFont="1" applyAlignment="1" applyProtection="1">
      <alignment/>
      <protection locked="0"/>
    </xf>
    <xf numFmtId="164" fontId="2" fillId="0" borderId="0" xfId="0" applyFont="1" applyAlignment="1" applyProtection="1">
      <alignment/>
      <protection locked="0"/>
    </xf>
    <xf numFmtId="164" fontId="2" fillId="0" borderId="0" xfId="0" applyFont="1" applyAlignment="1" applyProtection="1">
      <alignment vertical="center" wrapText="1"/>
      <protection locked="0"/>
    </xf>
    <xf numFmtId="164" fontId="2" fillId="0" borderId="0" xfId="0" applyFont="1" applyAlignment="1" applyProtection="1">
      <alignment horizontal="right" wrapText="1"/>
      <protection locked="0"/>
    </xf>
    <xf numFmtId="164" fontId="2" fillId="0" borderId="0" xfId="0" applyFont="1" applyAlignment="1" applyProtection="1">
      <alignment horizontal="right"/>
      <protection locked="0"/>
    </xf>
    <xf numFmtId="164" fontId="0" fillId="0" borderId="0" xfId="0" applyAlignment="1" applyProtection="1">
      <alignment/>
      <protection locked="0"/>
    </xf>
    <xf numFmtId="164" fontId="2" fillId="0" borderId="0" xfId="0" applyFont="1" applyAlignment="1">
      <alignment horizontal="left"/>
    </xf>
    <xf numFmtId="164" fontId="2" fillId="4" borderId="0" xfId="0" applyFont="1" applyFill="1" applyAlignment="1">
      <alignment horizontal="left"/>
    </xf>
    <xf numFmtId="164" fontId="2" fillId="0" borderId="0" xfId="0" applyFont="1" applyAlignment="1">
      <alignment horizontal="left" vertical="center"/>
    </xf>
    <xf numFmtId="164" fontId="2" fillId="0" borderId="0" xfId="0" applyFont="1" applyAlignment="1">
      <alignment horizontal="right"/>
    </xf>
    <xf numFmtId="164" fontId="2" fillId="0" borderId="0" xfId="0" applyFont="1" applyAlignment="1">
      <alignment wrapText="1"/>
    </xf>
    <xf numFmtId="164" fontId="0" fillId="0" borderId="0" xfId="0" applyFont="1" applyAlignment="1">
      <alignment wrapText="1"/>
    </xf>
    <xf numFmtId="164" fontId="2" fillId="0" borderId="0" xfId="0" applyFont="1" applyAlignment="1">
      <alignment horizontal="right" wrapText="1"/>
    </xf>
    <xf numFmtId="164" fontId="2" fillId="5" borderId="0" xfId="0" applyFont="1" applyFill="1" applyAlignment="1" applyProtection="1">
      <alignment/>
      <protection locked="0"/>
    </xf>
    <xf numFmtId="164" fontId="2" fillId="0" borderId="1" xfId="0" applyFont="1" applyBorder="1" applyAlignment="1">
      <alignment/>
    </xf>
    <xf numFmtId="164" fontId="2" fillId="5" borderId="0" xfId="0" applyFont="1" applyFill="1" applyAlignment="1">
      <alignment horizontal="right" vertical="center"/>
    </xf>
    <xf numFmtId="164" fontId="2" fillId="5" borderId="0" xfId="0" applyFont="1" applyFill="1" applyAlignment="1">
      <alignment/>
    </xf>
    <xf numFmtId="164" fontId="2" fillId="0" borderId="0" xfId="0" applyFont="1" applyAlignment="1">
      <alignment vertical="center"/>
    </xf>
    <xf numFmtId="164" fontId="2" fillId="0" borderId="0" xfId="0" applyFont="1" applyFill="1" applyAlignment="1" applyProtection="1">
      <alignment horizontal="center" vertical="center"/>
      <protection locked="0"/>
    </xf>
    <xf numFmtId="164" fontId="2" fillId="0" borderId="0" xfId="0" applyFont="1" applyFill="1" applyAlignment="1" applyProtection="1">
      <alignment/>
      <protection locked="0"/>
    </xf>
    <xf numFmtId="164" fontId="2" fillId="0" borderId="0" xfId="0" applyFont="1" applyFill="1" applyAlignment="1" applyProtection="1">
      <alignment vertical="center"/>
      <protection locked="0"/>
    </xf>
    <xf numFmtId="166" fontId="2" fillId="0" borderId="0" xfId="0" applyNumberFormat="1" applyFont="1" applyAlignment="1">
      <alignment/>
    </xf>
  </cellXfs>
  <cellStyles count="12">
    <cellStyle name="Normal" xfId="0"/>
    <cellStyle name="Comma" xfId="15"/>
    <cellStyle name="Comma [0]" xfId="16"/>
    <cellStyle name="Currency" xfId="17"/>
    <cellStyle name="Currency [0]" xfId="18"/>
    <cellStyle name="Percent" xfId="19"/>
    <cellStyle name="無題1" xfId="20"/>
    <cellStyle name="背景色変更" xfId="21"/>
    <cellStyle name="信仰が茜" xfId="22"/>
    <cellStyle name="信仰が蒼" xfId="23"/>
    <cellStyle name="信仰が紫" xfId="24"/>
    <cellStyle name="背景赤" xfId="25"/>
  </cellStyles>
  <dxfs count="1">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tabSelected="1" workbookViewId="0" topLeftCell="A1">
      <selection activeCell="A28" sqref="A28"/>
    </sheetView>
  </sheetViews>
  <sheetFormatPr defaultColWidth="13.7109375" defaultRowHeight="12"/>
  <cols>
    <col min="1" max="1" width="91.421875" style="0" customWidth="1"/>
    <col min="2" max="16384" width="12.8515625" style="0" customWidth="1"/>
  </cols>
  <sheetData>
    <row r="1" ht="12.75">
      <c r="A1" s="1" t="s">
        <v>0</v>
      </c>
    </row>
    <row r="2" ht="12.75">
      <c r="A2" s="2"/>
    </row>
    <row r="3" ht="12.75">
      <c r="A3" s="2" t="s">
        <v>1</v>
      </c>
    </row>
    <row r="4" ht="12.75">
      <c r="A4" t="s">
        <v>2</v>
      </c>
    </row>
    <row r="5" ht="12.75">
      <c r="A5" t="s">
        <v>3</v>
      </c>
    </row>
    <row r="6" ht="12.75">
      <c r="A6" t="s">
        <v>4</v>
      </c>
    </row>
    <row r="8" ht="12.75">
      <c r="A8" s="2" t="s">
        <v>5</v>
      </c>
    </row>
    <row r="9" ht="12.75">
      <c r="A9" t="s">
        <v>6</v>
      </c>
    </row>
    <row r="10" ht="12.75">
      <c r="A10" s="3" t="s">
        <v>7</v>
      </c>
    </row>
    <row r="12" ht="12.75">
      <c r="A12" t="s">
        <v>8</v>
      </c>
    </row>
    <row r="13" ht="12.75">
      <c r="A13" t="s">
        <v>9</v>
      </c>
    </row>
    <row r="15" ht="12.75">
      <c r="A15" t="s">
        <v>10</v>
      </c>
    </row>
    <row r="16" ht="12.75">
      <c r="A16" t="s">
        <v>11</v>
      </c>
    </row>
    <row r="18" ht="12.75">
      <c r="A18" t="s">
        <v>12</v>
      </c>
    </row>
    <row r="19" ht="12.75">
      <c r="A19" t="s">
        <v>13</v>
      </c>
    </row>
    <row r="21" ht="12.75">
      <c r="A21" t="s">
        <v>14</v>
      </c>
    </row>
    <row r="23" ht="12.75">
      <c r="A23" s="2" t="s">
        <v>15</v>
      </c>
    </row>
    <row r="24" ht="12.75">
      <c r="A24" t="s">
        <v>16</v>
      </c>
    </row>
    <row r="26" ht="12.75">
      <c r="A26" t="s">
        <v>17</v>
      </c>
    </row>
    <row r="28" ht="12.75">
      <c r="A28" t="s">
        <v>18</v>
      </c>
    </row>
    <row r="30" ht="12.75">
      <c r="A30" t="s">
        <v>19</v>
      </c>
    </row>
    <row r="32" ht="12.75">
      <c r="A32" s="2" t="s">
        <v>20</v>
      </c>
    </row>
    <row r="33" ht="12.75">
      <c r="A33" s="3" t="s">
        <v>21</v>
      </c>
    </row>
    <row r="34" ht="12.75">
      <c r="A34" s="3" t="s">
        <v>22</v>
      </c>
    </row>
    <row r="36" ht="12.75">
      <c r="A36" s="3" t="s">
        <v>23</v>
      </c>
    </row>
    <row r="37" ht="12.75">
      <c r="A37" s="3" t="s">
        <v>24</v>
      </c>
    </row>
    <row r="39" ht="12.75">
      <c r="A39" s="3" t="s">
        <v>25</v>
      </c>
    </row>
    <row r="40" ht="12.75">
      <c r="A40" s="3" t="s">
        <v>26</v>
      </c>
    </row>
    <row r="41" ht="12.75">
      <c r="A41" s="3" t="s">
        <v>27</v>
      </c>
    </row>
    <row r="42" ht="12.75">
      <c r="A42" s="3" t="s">
        <v>28</v>
      </c>
    </row>
    <row r="43" ht="12.75">
      <c r="A43" s="3" t="s">
        <v>29</v>
      </c>
    </row>
    <row r="44" ht="12.75">
      <c r="A44" s="3" t="s">
        <v>30</v>
      </c>
    </row>
    <row r="45" ht="12.75">
      <c r="A45" s="3" t="s">
        <v>31</v>
      </c>
    </row>
    <row r="46" ht="12.75">
      <c r="A46" s="3" t="s">
        <v>32</v>
      </c>
    </row>
    <row r="48" ht="12.75">
      <c r="A48" s="3" t="s">
        <v>33</v>
      </c>
    </row>
    <row r="49" ht="12.75">
      <c r="A49" s="3" t="s">
        <v>34</v>
      </c>
    </row>
    <row r="50" ht="12.75">
      <c r="A50" s="3" t="s">
        <v>35</v>
      </c>
    </row>
    <row r="51" ht="12.75">
      <c r="A51" s="3" t="s">
        <v>36</v>
      </c>
    </row>
    <row r="52" ht="12.75">
      <c r="A52" s="3" t="s">
        <v>37</v>
      </c>
    </row>
    <row r="53" ht="12.75">
      <c r="A53" s="3" t="s">
        <v>38</v>
      </c>
    </row>
    <row r="54" ht="12.75">
      <c r="A54" s="3" t="s">
        <v>39</v>
      </c>
    </row>
    <row r="55" ht="12.75">
      <c r="A55" s="3" t="s">
        <v>40</v>
      </c>
    </row>
    <row r="56" ht="12.75">
      <c r="A56" s="3" t="s">
        <v>41</v>
      </c>
    </row>
    <row r="57" ht="12.75">
      <c r="A57" s="3" t="s">
        <v>42</v>
      </c>
    </row>
    <row r="58" ht="12.75">
      <c r="A58" s="3"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51"/>
  <headerFooter alignWithMargins="0">
    <oddHeader>&amp;C&amp;"Arial,標準"&amp;A</oddHeader>
    <oddFooter>&amp;C&amp;"Arial,標準"ページ &amp;P</oddFooter>
  </headerFooter>
</worksheet>
</file>

<file path=xl/worksheets/sheet10.xml><?xml version="1.0" encoding="utf-8"?>
<worksheet xmlns="http://schemas.openxmlformats.org/spreadsheetml/2006/main" xmlns:r="http://schemas.openxmlformats.org/officeDocument/2006/relationships">
  <dimension ref="A1:U49"/>
  <sheetViews>
    <sheetView workbookViewId="0" topLeftCell="A1">
      <selection activeCell="O9" sqref="O9"/>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111</v>
      </c>
      <c r="B2" s="4">
        <f>MATCH(A2,'妖怪リスト'!B$2:B$300,0)</f>
        <v>47</v>
      </c>
      <c r="C2" s="4">
        <f>INDEX('妖怪リスト'!D$2:D$300,$B2,1)</f>
        <v>26</v>
      </c>
      <c r="D2" s="4">
        <f>INDEX('妖怪リスト'!E$2:E$300,$B2,1)</f>
        <v>10260</v>
      </c>
      <c r="E2" s="4">
        <f>INDEX('妖怪リスト'!F$2:F$300,$B2,1)</f>
        <v>9060</v>
      </c>
      <c r="F2" s="4">
        <f>INDEX('妖怪リスト'!G$2:G$300,$B2,1)</f>
        <v>8600</v>
      </c>
      <c r="G2" s="4">
        <f>IF(INDEX('妖怪リスト'!H$2:H$300,$B2,1)&gt;0,INDEX('妖怪リスト'!H$2:H$300,$B2,1),"")</f>
      </c>
      <c r="H2" s="4">
        <f>IF(INDEX('妖怪リスト'!I$2:I$300,$B2,1)&gt;0,INDEX('妖怪リスト'!I$2:I$300,$B2,1),"")</f>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v>0</v>
      </c>
      <c r="M2" s="4">
        <f>IF(INDEX('妖怪リスト'!N$2:N$300,$B2,1)&gt;0,INDEX('妖怪リスト'!N$2:N$300,$B2,1),"")</f>
      </c>
      <c r="N2" s="19">
        <v>1</v>
      </c>
      <c r="O2" s="19"/>
      <c r="P2"/>
    </row>
    <row r="3" spans="1:16" ht="12.75">
      <c r="A3" s="19" t="s">
        <v>115</v>
      </c>
      <c r="B3" s="4">
        <f>MATCH(A3,'妖怪リスト'!B$2:B$300,0)</f>
        <v>48</v>
      </c>
      <c r="C3" s="4">
        <f>INDEX('妖怪リスト'!D$2:D$300,$B3,1)</f>
        <v>22</v>
      </c>
      <c r="D3" s="4">
        <f>INDEX('妖怪リスト'!E$2:E$300,$B3,1)</f>
        <v>9426</v>
      </c>
      <c r="E3" s="4">
        <f>INDEX('妖怪リスト'!F$2:F$300,$B3,1)</f>
        <v>9116</v>
      </c>
      <c r="F3" s="4">
        <f>INDEX('妖怪リスト'!G$2:G$300,$B3,1)</f>
        <v>8318</v>
      </c>
      <c r="G3" s="4">
        <f>IF(INDEX('妖怪リスト'!H$2:H$300,$B3,1)&gt;0,INDEX('妖怪リスト'!H$2:H$300,$B3,1),"")</f>
      </c>
      <c r="H3" s="4">
        <f>IF(INDEX('妖怪リスト'!I$2:I$300,$B3,1)&gt;0,INDEX('妖怪リスト'!I$2:I$300,$B3,1),"")</f>
      </c>
      <c r="I3" s="4">
        <f>IF(INDEX('妖怪リスト'!J$2:J$300,$B3,1)&gt;0,INDEX('妖怪リスト'!J$2:J$300,$B3,1),"")</f>
        <v>0</v>
      </c>
      <c r="J3" s="4">
        <f>IF(INDEX('妖怪リスト'!K$2:K$300,$B3,1)&gt;0,INDEX('妖怪リスト'!K$2:K$300,$B3,1),"")</f>
      </c>
      <c r="K3" s="4">
        <f>IF(INDEX('妖怪リスト'!L$2:L$300,$B3,1)&gt;0,INDEX('妖怪リスト'!L$2:L$300,$B3,1),"")</f>
      </c>
      <c r="L3" s="4">
        <f>IF(INDEX('妖怪リスト'!M$2:M$300,$B3,1)&gt;0,INDEX('妖怪リスト'!M$2:M$300,$B3,1),"")</f>
      </c>
      <c r="M3" s="4">
        <f>IF(INDEX('妖怪リスト'!N$2:N$300,$B3,1)&gt;0,INDEX('妖怪リスト'!N$2:N$300,$B3,1),"")</f>
      </c>
      <c r="N3" s="19"/>
      <c r="O3" s="19">
        <v>1</v>
      </c>
      <c r="P3"/>
    </row>
    <row r="4" spans="1:16" ht="12.75">
      <c r="A4" s="19" t="s">
        <v>89</v>
      </c>
      <c r="B4" s="4">
        <f>MATCH(A4,'妖怪リスト'!B$2:B$300,0)</f>
        <v>25</v>
      </c>
      <c r="C4" s="4">
        <f>INDEX('妖怪リスト'!D$2:D$300,$B4,1)</f>
        <v>22</v>
      </c>
      <c r="D4" s="4">
        <f>INDEX('妖怪リスト'!E$2:E$300,$B4,1)</f>
        <v>9396</v>
      </c>
      <c r="E4" s="4">
        <f>INDEX('妖怪リスト'!F$2:F$300,$B4,1)</f>
        <v>8927</v>
      </c>
      <c r="F4" s="4">
        <f>INDEX('妖怪リスト'!G$2:G$300,$B4,1)</f>
        <v>7769</v>
      </c>
      <c r="G4" s="4">
        <f>IF(INDEX('妖怪リスト'!H$2:H$300,$B4,1)&gt;0,INDEX('妖怪リスト'!H$2:H$300,$B4,1),"")</f>
      </c>
      <c r="H4" s="4">
        <f>IF(INDEX('妖怪リスト'!I$2:I$300,$B4,1)&gt;0,INDEX('妖怪リスト'!I$2:I$300,$B4,1),"")</f>
        <v>0</v>
      </c>
      <c r="I4" s="4">
        <f>IF(INDEX('妖怪リスト'!J$2:J$300,$B4,1)&gt;0,INDEX('妖怪リスト'!J$2:J$300,$B4,1),"")</f>
      </c>
      <c r="J4" s="4">
        <f>IF(INDEX('妖怪リスト'!K$2:K$300,$B4,1)&gt;0,INDEX('妖怪リスト'!K$2:K$300,$B4,1),"")</f>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91</v>
      </c>
      <c r="B5" s="4">
        <f>MATCH(A5,'妖怪リスト'!B$2:B$300,0)</f>
        <v>26</v>
      </c>
      <c r="C5" s="4">
        <f>INDEX('妖怪リスト'!D$2:D$300,$B5,1)</f>
        <v>19</v>
      </c>
      <c r="D5" s="4">
        <f>INDEX('妖怪リスト'!E$2:E$300,$B5,1)</f>
        <v>8018</v>
      </c>
      <c r="E5" s="4">
        <f>INDEX('妖怪リスト'!F$2:F$300,$B5,1)</f>
        <v>7524</v>
      </c>
      <c r="F5" s="4">
        <f>INDEX('妖怪リスト'!G$2:G$300,$B5,1)</f>
        <v>7054</v>
      </c>
      <c r="G5" s="4">
        <f>IF(INDEX('妖怪リスト'!H$2:H$300,$B5,1)&gt;0,INDEX('妖怪リスト'!H$2:H$300,$B5,1),"")</f>
        <v>0</v>
      </c>
      <c r="H5" s="4">
        <f>IF(INDEX('妖怪リスト'!I$2:I$300,$B5,1)&gt;0,INDEX('妖怪リスト'!I$2:I$300,$B5,1),"")</f>
      </c>
      <c r="I5" s="4">
        <f>IF(INDEX('妖怪リスト'!J$2:J$300,$B5,1)&gt;0,INDEX('妖怪リスト'!J$2:J$300,$B5,1),"")</f>
      </c>
      <c r="J5" s="4">
        <f>IF(INDEX('妖怪リスト'!K$2:K$300,$B5,1)&gt;0,INDEX('妖怪リスト'!K$2:K$300,$B5,1),"")</f>
      </c>
      <c r="K5" s="4">
        <f>IF(INDEX('妖怪リスト'!L$2:L$300,$B5,1)&gt;0,INDEX('妖怪リスト'!L$2:L$300,$B5,1),"")</f>
      </c>
      <c r="L5" s="4">
        <f>IF(INDEX('妖怪リスト'!M$2:M$300,$B5,1)&gt;0,INDEX('妖怪リスト'!M$2:M$300,$B5,1),"")</f>
      </c>
      <c r="M5" s="4">
        <f>IF(INDEX('妖怪リスト'!N$2:N$300,$B5,1)&gt;0,INDEX('妖怪リスト'!N$2:N$300,$B5,1),"")</f>
      </c>
      <c r="N5" s="19"/>
      <c r="O5" s="19"/>
      <c r="P5"/>
    </row>
    <row r="6" spans="1:16" ht="12.75">
      <c r="A6" s="19" t="s">
        <v>137</v>
      </c>
      <c r="B6" s="4">
        <f>MATCH(A6,'妖怪リスト'!B$2:B$300,0)</f>
        <v>75</v>
      </c>
      <c r="C6" s="4">
        <f>INDEX('妖怪リスト'!D$2:D$300,$B6,1)</f>
        <v>22</v>
      </c>
      <c r="D6" s="4">
        <f>INDEX('妖怪リスト'!E$2:E$300,$B6,1)</f>
        <v>0</v>
      </c>
      <c r="E6" s="4">
        <f>INDEX('妖怪リスト'!F$2:F$300,$B6,1)</f>
        <v>0</v>
      </c>
      <c r="F6" s="4">
        <f>INDEX('妖怪リスト'!G$2:G$300,$B6,1)</f>
        <v>0</v>
      </c>
      <c r="G6" s="4">
        <f>IF(INDEX('妖怪リスト'!H$2:H$300,$B6,1)&gt;0,INDEX('妖怪リスト'!H$2:H$300,$B6,1),"")</f>
      </c>
      <c r="H6" s="4">
        <f>IF(INDEX('妖怪リスト'!I$2:I$300,$B6,1)&gt;0,INDEX('妖怪リスト'!I$2:I$300,$B6,1),"")</f>
      </c>
      <c r="I6" s="4">
        <f>IF(INDEX('妖怪リスト'!J$2:J$300,$B6,1)&gt;0,INDEX('妖怪リスト'!J$2:J$300,$B6,1),"")</f>
        <v>0</v>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c>
      <c r="N6" s="19"/>
      <c r="O6" s="19"/>
      <c r="P6"/>
    </row>
    <row r="7" spans="1:16" ht="12.75">
      <c r="A7" s="19" t="s">
        <v>63</v>
      </c>
      <c r="B7" s="4">
        <f>MATCH(A7,'妖怪リスト'!B$2:B$300,0)</f>
        <v>1</v>
      </c>
      <c r="C7" s="4">
        <f>INDEX('妖怪リスト'!D$2:D$300,$B7,1)</f>
        <v>0</v>
      </c>
      <c r="D7" s="4">
        <f>INDEX('妖怪リスト'!E$2:E$300,$B7,1)</f>
        <v>0</v>
      </c>
      <c r="E7" s="4">
        <f>INDEX('妖怪リスト'!F$2:F$300,$B7,1)</f>
        <v>0</v>
      </c>
      <c r="F7" s="4">
        <f>INDEX('妖怪リスト'!G$2:G$300,$B7,1)</f>
        <v>0</v>
      </c>
      <c r="G7" s="4">
        <f>IF(INDEX('妖怪リスト'!H$2:H$300,$B7,1)&gt;0,INDEX('妖怪リスト'!H$2:H$300,$B7,1),"")</f>
      </c>
      <c r="H7" s="4">
        <f>IF(INDEX('妖怪リスト'!I$2:I$300,$B7,1)&gt;0,INDEX('妖怪リスト'!I$2:I$300,$B7,1),"")</f>
      </c>
      <c r="I7" s="4">
        <f>IF(INDEX('妖怪リスト'!J$2:J$300,$B7,1)&gt;0,INDEX('妖怪リスト'!J$2:J$300,$B7,1),"")</f>
      </c>
      <c r="J7" s="4">
        <f>IF(INDEX('妖怪リスト'!K$2:K$300,$B7,1)&gt;0,INDEX('妖怪リスト'!K$2:K$300,$B7,1),"")</f>
      </c>
      <c r="K7" s="4">
        <f>IF(INDEX('妖怪リスト'!L$2:L$300,$B7,1)&gt;0,INDEX('妖怪リスト'!L$2:L$300,$B7,1),"")</f>
        <v>0</v>
      </c>
      <c r="L7" s="4">
        <f>IF(INDEX('妖怪リスト'!M$2:M$300,$B7,1)&gt;0,INDEX('妖怪リスト'!M$2:M$300,$B7,1),"")</f>
      </c>
      <c r="M7" s="4">
        <f>IF(INDEX('妖怪リスト'!N$2:N$300,$B7,1)&gt;0,INDEX('妖怪リスト'!N$2:N$300,$B7,1),"")</f>
      </c>
      <c r="N7" s="19"/>
      <c r="O7" s="19"/>
      <c r="P7"/>
    </row>
    <row r="8" spans="1:16" ht="12.75">
      <c r="A8" s="19" t="s">
        <v>63</v>
      </c>
      <c r="B8" s="4">
        <f>MATCH(A8,'妖怪リスト'!B$2:B$300,0)</f>
        <v>1</v>
      </c>
      <c r="C8" s="4">
        <f>INDEX('妖怪リスト'!D$2:D$300,$B8,1)</f>
        <v>0</v>
      </c>
      <c r="D8" s="4">
        <f>INDEX('妖怪リスト'!E$2:E$300,$B8,1)</f>
        <v>0</v>
      </c>
      <c r="E8" s="4">
        <f>INDEX('妖怪リスト'!F$2:F$300,$B8,1)</f>
        <v>0</v>
      </c>
      <c r="F8" s="4">
        <f>INDEX('妖怪リスト'!G$2:G$300,$B8,1)</f>
        <v>0</v>
      </c>
      <c r="G8" s="4">
        <f>IF(INDEX('妖怪リスト'!H$2:H$300,$B8,1)&gt;0,INDEX('妖怪リスト'!H$2:H$300,$B8,1),"")</f>
      </c>
      <c r="H8" s="4">
        <f>IF(INDEX('妖怪リスト'!I$2:I$300,$B8,1)&gt;0,INDEX('妖怪リスト'!I$2:I$300,$B8,1),"")</f>
      </c>
      <c r="I8" s="4">
        <f>IF(INDEX('妖怪リスト'!J$2:J$300,$B8,1)&gt;0,INDEX('妖怪リスト'!J$2:J$300,$B8,1),"")</f>
      </c>
      <c r="J8" s="4">
        <f>IF(INDEX('妖怪リスト'!K$2:K$300,$B8,1)&gt;0,INDEX('妖怪リスト'!K$2:K$300,$B8,1),"")</f>
      </c>
      <c r="K8" s="4">
        <f>IF(INDEX('妖怪リスト'!L$2:L$300,$B8,1)&gt;0,INDEX('妖怪リスト'!L$2:L$300,$B8,1),"")</f>
        <v>0</v>
      </c>
      <c r="L8" s="4">
        <f>IF(INDEX('妖怪リスト'!M$2:M$300,$B8,1)&gt;0,INDEX('妖怪リスト'!M$2:M$300,$B8,1),"")</f>
      </c>
      <c r="M8" s="4">
        <f>IF(INDEX('妖怪リスト'!N$2:N$300,$B8,1)&gt;0,INDEX('妖怪リスト'!N$2:N$300,$B8,1),"")</f>
      </c>
      <c r="N8" s="19"/>
      <c r="O8" s="19"/>
      <c r="P8"/>
    </row>
    <row r="9" spans="1:16" ht="12.75">
      <c r="A9" s="19" t="s">
        <v>63</v>
      </c>
      <c r="B9" s="4">
        <f>MATCH(A9,'妖怪リスト'!B$2:B$300,0)</f>
        <v>1</v>
      </c>
      <c r="C9" s="4">
        <f>INDEX('妖怪リスト'!D$2:D$300,$B9,1)</f>
        <v>0</v>
      </c>
      <c r="D9" s="4">
        <f>INDEX('妖怪リスト'!E$2:E$300,$B9,1)</f>
        <v>0</v>
      </c>
      <c r="E9" s="4">
        <f>INDEX('妖怪リスト'!F$2:F$300,$B9,1)</f>
        <v>0</v>
      </c>
      <c r="F9" s="4">
        <f>INDEX('妖怪リスト'!G$2:G$300,$B9,1)</f>
        <v>0</v>
      </c>
      <c r="G9" s="4">
        <f>IF(INDEX('妖怪リスト'!H$2:H$300,$B9,1)&gt;0,INDEX('妖怪リスト'!H$2:H$300,$B9,1),"")</f>
      </c>
      <c r="H9" s="4">
        <f>IF(INDEX('妖怪リスト'!I$2:I$300,$B9,1)&gt;0,INDEX('妖怪リスト'!I$2:I$300,$B9,1),"")</f>
        <v>0</v>
      </c>
      <c r="I9" s="4">
        <f>IF(INDEX('妖怪リスト'!J$2:J$300,$B9,1)&gt;0,INDEX('妖怪リスト'!J$2:J$300,$B9,1),"")</f>
      </c>
      <c r="J9" s="4">
        <f>IF(INDEX('妖怪リスト'!K$2:K$300,$B9,1)&gt;0,INDEX('妖怪リスト'!K$2:K$300,$B9,1),"")</f>
      </c>
      <c r="K9" s="4">
        <f>IF(INDEX('妖怪リスト'!L$2:L$300,$B9,1)&gt;0,INDEX('妖怪リスト'!L$2:L$300,$B9,1),"")</f>
      </c>
      <c r="L9" s="4">
        <f>IF(INDEX('妖怪リスト'!M$2:M$300,$B9,1)&gt;0,INDEX('妖怪リスト'!M$2:M$300,$B9,1),"")</f>
      </c>
      <c r="M9" s="4">
        <f>IF(INDEX('妖怪リスト'!N$2:N$300,$B9,1)&gt;0,INDEX('妖怪リスト'!N$2:N$300,$B9,1),"")</f>
      </c>
      <c r="N9" s="19"/>
      <c r="O9" s="19"/>
      <c r="P9"/>
    </row>
    <row r="10" spans="1:16" ht="12.75">
      <c r="A10" s="19" t="s">
        <v>63</v>
      </c>
      <c r="B10" s="4">
        <f>MATCH(A10,'妖怪リスト'!B$2:B$300,0)</f>
        <v>1</v>
      </c>
      <c r="C10" s="4">
        <f>INDEX('妖怪リスト'!D$2:D$300,$B10,1)</f>
        <v>0</v>
      </c>
      <c r="D10" s="4">
        <f>INDEX('妖怪リスト'!E$2:E$300,$B10,1)</f>
        <v>0</v>
      </c>
      <c r="E10" s="4">
        <f>INDEX('妖怪リスト'!F$2:F$300,$B10,1)</f>
        <v>0</v>
      </c>
      <c r="F10" s="4">
        <f>INDEX('妖怪リスト'!G$2:G$300,$B10,1)</f>
        <v>0</v>
      </c>
      <c r="G10" s="4">
        <f>IF(INDEX('妖怪リスト'!H$2:H$300,$B10,1)&gt;0,INDEX('妖怪リスト'!H$2:H$300,$B10,1),"")</f>
      </c>
      <c r="H10" s="4">
        <f>IF(INDEX('妖怪リスト'!I$2:I$300,$B10,1)&gt;0,INDEX('妖怪リスト'!I$2:I$300,$B10,1),"")</f>
      </c>
      <c r="I10" s="4">
        <f>IF(INDEX('妖怪リスト'!J$2:J$300,$B10,1)&gt;0,INDEX('妖怪リスト'!J$2:J$300,$B10,1),"")</f>
      </c>
      <c r="J10" s="4">
        <f>IF(INDEX('妖怪リスト'!K$2:K$300,$B10,1)&gt;0,INDEX('妖怪リスト'!K$2:K$300,$B10,1),"")</f>
        <v>0</v>
      </c>
      <c r="K10" s="4">
        <f>IF(INDEX('妖怪リスト'!L$2:L$300,$B10,1)&gt;0,INDEX('妖怪リスト'!L$2:L$300,$B10,1),"")</f>
      </c>
      <c r="L10" s="4">
        <f>IF(INDEX('妖怪リスト'!M$2:M$300,$B10,1)&gt;0,INDEX('妖怪リスト'!M$2:M$300,$B10,1),"")</f>
      </c>
      <c r="M10" s="4">
        <f>IF(INDEX('妖怪リスト'!N$2:N$300,$B10,1)&gt;0,INDEX('妖怪リスト'!N$2:N$300,$B10,1),"")</f>
      </c>
      <c r="N10" s="19"/>
      <c r="O10" s="19"/>
      <c r="P10"/>
    </row>
    <row r="11" spans="1:16" ht="12.75">
      <c r="A11" s="19" t="s">
        <v>63</v>
      </c>
      <c r="B11" s="4">
        <f>MATCH(A11,'妖怪リスト'!B$2:B$300,0)</f>
        <v>1</v>
      </c>
      <c r="C11" s="4">
        <f>INDEX('妖怪リスト'!D$2:D$300,$B11,1)</f>
        <v>0</v>
      </c>
      <c r="D11" s="4">
        <f>INDEX('妖怪リスト'!E$2:E$300,$B11,1)</f>
        <v>0</v>
      </c>
      <c r="E11" s="4">
        <f>INDEX('妖怪リスト'!F$2:F$300,$B11,1)</f>
        <v>0</v>
      </c>
      <c r="F11" s="4">
        <f>INDEX('妖怪リスト'!G$2:G$300,$B11,1)</f>
        <v>0</v>
      </c>
      <c r="G11" s="4">
        <f>IF(INDEX('妖怪リスト'!H$2:H$300,$B11,1)&gt;0,INDEX('妖怪リスト'!H$2:H$300,$B11,1),"")</f>
        <v>0</v>
      </c>
      <c r="H11" s="4">
        <f>IF(INDEX('妖怪リスト'!I$2:I$300,$B11,1)&gt;0,INDEX('妖怪リスト'!I$2:I$300,$B11,1),"")</f>
      </c>
      <c r="I11" s="4">
        <f>IF(INDEX('妖怪リスト'!J$2:J$300,$B11,1)&gt;0,INDEX('妖怪リスト'!J$2:J$300,$B11,1),"")</f>
      </c>
      <c r="J11" s="4">
        <f>IF(INDEX('妖怪リスト'!K$2:K$300,$B11,1)&gt;0,INDEX('妖怪リスト'!K$2:K$300,$B11,1),"")</f>
      </c>
      <c r="K11" s="4">
        <f>IF(INDEX('妖怪リスト'!L$2:L$300,$B11,1)&gt;0,INDEX('妖怪リスト'!L$2:L$300,$B11,1),"")</f>
      </c>
      <c r="L11" s="4">
        <f>IF(INDEX('妖怪リスト'!M$2:M$300,$B11,1)&gt;0,INDEX('妖怪リスト'!M$2:M$300,$B11,1),"")</f>
      </c>
      <c r="M11" s="4">
        <f>IF(INDEX('妖怪リスト'!N$2:N$300,$B11,1)&gt;0,INDEX('妖怪リスト'!N$2:N$300,$B11,1),"")</f>
      </c>
      <c r="N11" s="19"/>
      <c r="O11" s="19"/>
      <c r="P11"/>
    </row>
    <row r="12" spans="1:13" ht="12.75">
      <c r="A12" s="15" t="s">
        <v>226</v>
      </c>
      <c r="C12" s="20">
        <f>SUM(C2:C11)</f>
        <v>111</v>
      </c>
      <c r="D12" s="20">
        <f>SUM(D2:D11)+INT((D2*$N2+D3*$N3+D4*$N4+D5*$N5+D6*$N6+D7*$N7+D8*$N8+D9*$N9+D10*$N10+D11*$N11)*0.5)</f>
        <v>42230</v>
      </c>
      <c r="E12" s="20">
        <f>SUM(E2:E11)+INT((E2*$N2+E3*$N3+E4*$N4+E5*$N5+E6*$N6+E7*$N7+E8*$N8+E9*$N9+E10*$N10+E11*$N11)*0.5)</f>
        <v>39157</v>
      </c>
      <c r="F12" s="20">
        <f>SUM(F2:F11)+INT((F2*$O2+F3*$O3+F4*$O4+F5*$O5+F6*$O6+F7*$O7+F8*$O8+F9*$O9+F10*$O10+F11*$O11)*0.5)</f>
        <v>35900</v>
      </c>
      <c r="G12" s="20">
        <f>SUM(G2:G11)</f>
        <v>0</v>
      </c>
      <c r="H12" s="20">
        <f>SUM(H2:H11)</f>
        <v>10</v>
      </c>
      <c r="I12" s="20">
        <f>SUM(I2:I11)</f>
        <v>7</v>
      </c>
      <c r="J12" s="20">
        <f>SUM(J2:J11)</f>
        <v>0</v>
      </c>
      <c r="K12" s="20">
        <f>SUM(K2:K11)</f>
        <v>14</v>
      </c>
      <c r="L12" s="20">
        <f>SUM(L2:L11)</f>
        <v>0</v>
      </c>
      <c r="M12" s="20">
        <f>SUM(M2:M11)</f>
        <v>7</v>
      </c>
    </row>
    <row r="14" spans="3:15" ht="12.75">
      <c r="C14" s="4" t="s">
        <v>227</v>
      </c>
      <c r="N14" s="4" t="s">
        <v>175</v>
      </c>
      <c r="O14" s="4" t="s">
        <v>176</v>
      </c>
    </row>
    <row r="15" spans="3:15" ht="12.75">
      <c r="C15" s="21" t="s">
        <v>243</v>
      </c>
      <c r="D15" s="21"/>
      <c r="E15" s="21"/>
      <c r="F15" s="21"/>
      <c r="G15" s="21"/>
      <c r="H15" s="21"/>
      <c r="I15" s="21"/>
      <c r="J15" s="21"/>
      <c r="K15" s="21"/>
      <c r="L15" s="21"/>
      <c r="M15" s="21"/>
      <c r="N15" s="22"/>
      <c r="O15" s="22">
        <v>25</v>
      </c>
    </row>
    <row r="16" spans="3:15" ht="12.75">
      <c r="C16" s="21" t="s">
        <v>239</v>
      </c>
      <c r="D16" s="21"/>
      <c r="E16" s="21"/>
      <c r="F16" s="21"/>
      <c r="G16" s="21"/>
      <c r="H16" s="21"/>
      <c r="I16" s="21"/>
      <c r="J16" s="21"/>
      <c r="K16" s="21"/>
      <c r="L16" s="21"/>
      <c r="M16" s="21"/>
      <c r="N16" s="22">
        <v>20</v>
      </c>
      <c r="O16" s="22"/>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0</v>
      </c>
      <c r="H20" s="4">
        <f>H12</f>
        <v>10</v>
      </c>
      <c r="I20" s="4">
        <f>I12</f>
        <v>7</v>
      </c>
      <c r="J20" s="4">
        <f>J12</f>
        <v>0</v>
      </c>
      <c r="K20" s="4">
        <f>K12</f>
        <v>14</v>
      </c>
      <c r="L20" s="4">
        <f>L12</f>
        <v>0</v>
      </c>
      <c r="M20" s="4">
        <f>M12</f>
        <v>7</v>
      </c>
      <c r="N20"/>
      <c r="O20"/>
    </row>
    <row r="21" spans="1:17" ht="12.75">
      <c r="A21" s="23" t="s">
        <v>229</v>
      </c>
      <c r="B21" s="23"/>
      <c r="C21" s="23"/>
      <c r="D21" s="23"/>
      <c r="E21" s="23"/>
      <c r="F21" s="23"/>
      <c r="G21" s="4">
        <f>G20-$Q21*'連携'!D2-$R21*'連携'!L2-$S21*'連携'!T2-$T21*'連携'!AB2-$U21*'連携'!AJ2</f>
        <v>0</v>
      </c>
      <c r="H21" s="4">
        <f>H20-$Q21*'連携'!E2-$R21*'連携'!M2-$S21*'連携'!U2-$T21*'連携'!AC2-$U21*'連携'!AK2</f>
        <v>10</v>
      </c>
      <c r="I21" s="4">
        <f>I20-$Q21*'連携'!F2-$R21*'連携'!N2-$S21*'連携'!V2-$T21*'連携'!AD2-$U21*'連携'!AL2</f>
        <v>7</v>
      </c>
      <c r="J21" s="4">
        <f>J20-$Q21*'連携'!G2-$R21*'連携'!O2-$S21*'連携'!W2-$T21*'連携'!AE2-$U21*'連携'!AM2</f>
        <v>0</v>
      </c>
      <c r="K21" s="4">
        <f>K20-$Q21*'連携'!H2-$R21*'連携'!P2-$S21*'連携'!X2-$T21*'連携'!AF2-$U21*'連携'!AN2</f>
        <v>14</v>
      </c>
      <c r="L21" s="4">
        <f>L20-$Q21*'連携'!I2-$R21*'連携'!Q2-$S21*'連携'!Y2-$T21*'連携'!AG2-$U21*'連携'!AO2</f>
        <v>0</v>
      </c>
      <c r="M21" s="4">
        <f>M20-$Q21*'連携'!J2-$R21*'連携'!R2-$S21*'連携'!Z2-$T21*'連携'!AH2-$U21*'連携'!AP2</f>
        <v>7</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0</v>
      </c>
      <c r="H22" s="4">
        <f>H21-$Q22*'連携'!E3-$R22*'連携'!M3-$S22*'連携'!U3-$T22*'連携'!AC3-$U22*'連携'!AK3</f>
        <v>10</v>
      </c>
      <c r="I22" s="4">
        <f>I21-$Q22*'連携'!F3-$R22*'連携'!N3-$S22*'連携'!V3-$T22*'連携'!AD3-$U22*'連携'!AL3</f>
        <v>7</v>
      </c>
      <c r="J22" s="4">
        <f>J21-$Q22*'連携'!G3-$R22*'連携'!O3-$S22*'連携'!W3-$T22*'連携'!AE3-$U22*'連携'!AM3</f>
        <v>0</v>
      </c>
      <c r="K22" s="4">
        <f>K21-$Q22*'連携'!H3-$R22*'連携'!P3-$S22*'連携'!X3-$T22*'連携'!AF3-$U22*'連携'!AN3</f>
        <v>14</v>
      </c>
      <c r="L22" s="4">
        <f>L21-$Q22*'連携'!I3-$R22*'連携'!Q3-$S22*'連携'!Y3-$T22*'連携'!AG3-$U22*'連携'!AO3</f>
        <v>0</v>
      </c>
      <c r="M22" s="4">
        <f>M21-$Q22*'連携'!J3-$R22*'連携'!R3-$S22*'連携'!Z3-$T22*'連携'!AH3-$U22*'連携'!AP3</f>
        <v>7</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0</v>
      </c>
      <c r="H23" s="4">
        <f>H22-$Q23*'連携'!E4-$R23*'連携'!M4-$S23*'連携'!U4-$T23*'連携'!AC4-$U23*'連携'!AK4</f>
        <v>10</v>
      </c>
      <c r="I23" s="4">
        <f>I22-$Q23*'連携'!F4-$R23*'連携'!N4-$S23*'連携'!V4-$T23*'連携'!AD4-$U23*'連携'!AL4</f>
        <v>7</v>
      </c>
      <c r="J23" s="4">
        <f>J22-$Q23*'連携'!G4-$R23*'連携'!O4-$S23*'連携'!W4-$T23*'連携'!AE4-$U23*'連携'!AM4</f>
        <v>0</v>
      </c>
      <c r="K23" s="4">
        <f>K22-$Q23*'連携'!H4-$R23*'連携'!P4-$S23*'連携'!X4-$T23*'連携'!AF4-$U23*'連携'!AN4</f>
        <v>14</v>
      </c>
      <c r="L23" s="4">
        <f>L22-$Q23*'連携'!I4-$R23*'連携'!Q4-$S23*'連携'!Y4-$T23*'連携'!AG4-$U23*'連携'!AO4</f>
        <v>0</v>
      </c>
      <c r="M23" s="4">
        <f>M22-$Q23*'連携'!J4-$R23*'連携'!R4-$S23*'連携'!Z4-$T23*'連携'!AH4-$U23*'連携'!AP4</f>
        <v>7</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0</v>
      </c>
      <c r="H24" s="4">
        <f>H23-$Q24*'連携'!E5-$R24*'連携'!M5-$S24*'連携'!U5-$T24*'連携'!AC5-$U24*'連携'!AK5</f>
        <v>10</v>
      </c>
      <c r="I24" s="4">
        <f>I23-$Q24*'連携'!F5-$R24*'連携'!N5-$S24*'連携'!V5-$T24*'連携'!AD5-$U24*'連携'!AL5</f>
        <v>7</v>
      </c>
      <c r="J24" s="4">
        <f>J23-$Q24*'連携'!G5-$R24*'連携'!O5-$S24*'連携'!W5-$T24*'連携'!AE5-$U24*'連携'!AM5</f>
        <v>0</v>
      </c>
      <c r="K24" s="4">
        <f>K23-$Q24*'連携'!H5-$R24*'連携'!P5-$S24*'連携'!X5-$T24*'連携'!AF5-$U24*'連携'!AN5</f>
        <v>14</v>
      </c>
      <c r="L24" s="4">
        <f>L23-$Q24*'連携'!I5-$R24*'連携'!Q5-$S24*'連携'!Y5-$T24*'連携'!AG5-$U24*'連携'!AO5</f>
        <v>0</v>
      </c>
      <c r="M24" s="4">
        <f>M23-$Q24*'連携'!J5-$R24*'連携'!R5-$S24*'連携'!Z5-$T24*'連携'!AH5-$U24*'連携'!AP5</f>
        <v>7</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0</v>
      </c>
      <c r="H25" s="4">
        <f>H24-$Q25*'連携'!E6-$R25*'連携'!M6-$S25*'連携'!U6-$T25*'連携'!AC6-$U25*'連携'!AK6</f>
        <v>10</v>
      </c>
      <c r="I25" s="4">
        <f>I24-$Q25*'連携'!F6-$R25*'連携'!N6-$S25*'連携'!V6-$T25*'連携'!AD6-$U25*'連携'!AL6</f>
        <v>7</v>
      </c>
      <c r="J25" s="4">
        <f>J24-$Q25*'連携'!G6-$R25*'連携'!O6-$S25*'連携'!W6-$T25*'連携'!AE6-$U25*'連携'!AM6</f>
        <v>0</v>
      </c>
      <c r="K25" s="4">
        <f>K24-$Q25*'連携'!H6-$R25*'連携'!P6-$S25*'連携'!X6-$T25*'連携'!AF6-$U25*'連携'!AN6</f>
        <v>14</v>
      </c>
      <c r="L25" s="4">
        <f>L24-$Q25*'連携'!I6-$R25*'連携'!Q6-$S25*'連携'!Y6-$T25*'連携'!AG6-$U25*'連携'!AO6</f>
        <v>0</v>
      </c>
      <c r="M25" s="4">
        <f>M24-$Q25*'連携'!J6-$R25*'連携'!R6-$S25*'連携'!Z6-$T25*'連携'!AH6-$U25*'連携'!AP6</f>
        <v>7</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0</v>
      </c>
      <c r="H26" s="4">
        <f>H25-$Q26*'連携'!E7-$R26*'連携'!M7-$S26*'連携'!U7-$T26*'連携'!AC7-$U26*'連携'!AK7</f>
        <v>10</v>
      </c>
      <c r="I26" s="4">
        <f>I25-$Q26*'連携'!F7-$R26*'連携'!N7-$S26*'連携'!V7-$T26*'連携'!AD7-$U26*'連携'!AL7</f>
        <v>7</v>
      </c>
      <c r="J26" s="4">
        <f>J25-$Q26*'連携'!G7-$R26*'連携'!O7-$S26*'連携'!W7-$T26*'連携'!AE7-$U26*'連携'!AM7</f>
        <v>0</v>
      </c>
      <c r="K26" s="4">
        <f>K25-$Q26*'連携'!H7-$R26*'連携'!P7-$S26*'連携'!X7-$T26*'連携'!AF7-$U26*'連携'!AN7</f>
        <v>14</v>
      </c>
      <c r="L26" s="4">
        <f>L25-$Q26*'連携'!I7-$R26*'連携'!Q7-$S26*'連携'!Y7-$T26*'連携'!AG7-$U26*'連携'!AO7</f>
        <v>0</v>
      </c>
      <c r="M26" s="4">
        <f>M25-$Q26*'連携'!J7-$R26*'連携'!R7-$S26*'連携'!Z7-$T26*'連携'!AH7-$U26*'連携'!AP7</f>
        <v>7</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0</v>
      </c>
      <c r="H27" s="4">
        <f>H26-$Q27*'連携'!E8-$R27*'連携'!M8-$S27*'連携'!U8-$T27*'連携'!AC8-$U27*'連携'!AK8</f>
        <v>10</v>
      </c>
      <c r="I27" s="4">
        <f>I26-$Q27*'連携'!F8-$R27*'連携'!N8-$S27*'連携'!V8-$T27*'連携'!AD8-$U27*'連携'!AL8</f>
        <v>7</v>
      </c>
      <c r="J27" s="4">
        <f>J26-$Q27*'連携'!G8-$R27*'連携'!O8-$S27*'連携'!W8-$T27*'連携'!AE8-$U27*'連携'!AM8</f>
        <v>0</v>
      </c>
      <c r="K27" s="4">
        <f>K26-$Q27*'連携'!H8-$R27*'連携'!P8-$S27*'連携'!X8-$T27*'連携'!AF8-$U27*'連携'!AN8</f>
        <v>14</v>
      </c>
      <c r="L27" s="4">
        <f>L26-$Q27*'連携'!I8-$R27*'連携'!Q8-$S27*'連携'!Y8-$T27*'連携'!AG8-$U27*'連携'!AO8</f>
        <v>0</v>
      </c>
      <c r="M27" s="4">
        <f>M26-$Q27*'連携'!J8-$R27*'連携'!R8-$S27*'連携'!Z8-$T27*'連携'!AH8-$U27*'連携'!AP8</f>
        <v>7</v>
      </c>
      <c r="N27" s="4">
        <f>IF(AND(SUM($Q27:$U27)=1,'連携'!B8&gt;0),'連携'!B8,"")</f>
        <v>0</v>
      </c>
      <c r="O27" s="4">
        <f>IF(AND(SUM($Q27:$U27)=1,'連携'!C8&gt;0),'連携'!C8,"")</f>
      </c>
      <c r="P27" s="4" t="str">
        <f>'連携'!A8</f>
        <v>森羅万象ノ理</v>
      </c>
      <c r="Q27" s="4">
        <f>IF(AND($G26&gt;='連携'!D8,$H26&gt;='連携'!E8,$I26&gt;='連携'!F8,$J26&gt;='連携'!G8,$K26&gt;='連携'!H8,$L26&gt;='連携'!I8,$M26&gt;='連携'!J8),1,0)</f>
        <v>0</v>
      </c>
    </row>
    <row r="28" spans="1:21" ht="12.75">
      <c r="A28" s="23"/>
      <c r="B28" s="23"/>
      <c r="C28" s="23"/>
      <c r="D28" s="23"/>
      <c r="E28" s="23"/>
      <c r="F28" s="23"/>
      <c r="G28" s="4">
        <f>G27-$Q28*'連携'!D9-$R28*'連携'!L9-$S28*'連携'!T9-$T28*'連携'!AB9-$U28*'連携'!AJ9</f>
        <v>0</v>
      </c>
      <c r="H28" s="4">
        <f>H27-$Q28*'連携'!E9-$R28*'連携'!M9-$S28*'連携'!U9-$T28*'連携'!AC9-$U28*'連携'!AK9</f>
        <v>10</v>
      </c>
      <c r="I28" s="4">
        <f>I27-$Q28*'連携'!F9-$R28*'連携'!N9-$S28*'連携'!V9-$T28*'連携'!AD9-$U28*'連携'!AL9</f>
        <v>7</v>
      </c>
      <c r="J28" s="4">
        <f>J27-$Q28*'連携'!G9-$R28*'連携'!O9-$S28*'連携'!W9-$T28*'連携'!AE9-$U28*'連携'!AM9</f>
        <v>0</v>
      </c>
      <c r="K28" s="4">
        <f>K27-$Q28*'連携'!H9-$R28*'連携'!P9-$S28*'連携'!X9-$T28*'連携'!AF9-$U28*'連携'!AN9</f>
        <v>14</v>
      </c>
      <c r="L28" s="4">
        <f>L27-$Q28*'連携'!I9-$R28*'連携'!Q9-$S28*'連携'!Y9-$T28*'連携'!AG9-$U28*'連携'!AO9</f>
        <v>0</v>
      </c>
      <c r="M28" s="4">
        <f>M27-$Q28*'連携'!J9-$R28*'連携'!R9-$S28*'連携'!Z9-$T28*'連携'!AH9-$U28*'連携'!AP9</f>
        <v>7</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0</v>
      </c>
      <c r="H29" s="4">
        <f>H28-$Q29*'連携'!E10-$R29*'連携'!M10-$S29*'連携'!U10-$T29*'連携'!AC10-$U29*'連携'!AK10</f>
        <v>10</v>
      </c>
      <c r="I29" s="4">
        <f>I28-$Q29*'連携'!F10-$R29*'連携'!N10-$S29*'連携'!V10-$T29*'連携'!AD10-$U29*'連携'!AL10</f>
        <v>7</v>
      </c>
      <c r="J29" s="4">
        <f>J28-$Q29*'連携'!G10-$R29*'連携'!O10-$S29*'連携'!W10-$T29*'連携'!AE10-$U29*'連携'!AM10</f>
        <v>0</v>
      </c>
      <c r="K29" s="4">
        <f>K28-$Q29*'連携'!H10-$R29*'連携'!P10-$S29*'連携'!X10-$T29*'連携'!AF10-$U29*'連携'!AN10</f>
        <v>14</v>
      </c>
      <c r="L29" s="4">
        <f>L28-$Q29*'連携'!I10-$R29*'連携'!Q10-$S29*'連携'!Y10-$T29*'連携'!AG10-$U29*'連携'!AO10</f>
        <v>0</v>
      </c>
      <c r="M29" s="4">
        <f>M28-$Q29*'連携'!J10-$R29*'連携'!R10-$S29*'連携'!Z10-$T29*'連携'!AH10-$U29*'連携'!AP10</f>
        <v>7</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0</v>
      </c>
      <c r="H30" s="4">
        <f>H29-$Q30*'連携'!E11-$R30*'連携'!M11-$S30*'連携'!U11-$T30*'連携'!AC11-$U30*'連携'!AK11</f>
        <v>10</v>
      </c>
      <c r="I30" s="4">
        <f>I29-$Q30*'連携'!F11-$R30*'連携'!N11-$S30*'連携'!V11-$T30*'連携'!AD11-$U30*'連携'!AL11</f>
        <v>7</v>
      </c>
      <c r="J30" s="4">
        <f>J29-$Q30*'連携'!G11-$R30*'連携'!O11-$S30*'連携'!W11-$T30*'連携'!AE11-$U30*'連携'!AM11</f>
        <v>0</v>
      </c>
      <c r="K30" s="4">
        <f>K29-$Q30*'連携'!H11-$R30*'連携'!P11-$S30*'連携'!X11-$T30*'連携'!AF11-$U30*'連携'!AN11</f>
        <v>14</v>
      </c>
      <c r="L30" s="4">
        <f>L29-$Q30*'連携'!I11-$R30*'連携'!Q11-$S30*'連携'!Y11-$T30*'連携'!AG11-$U30*'連携'!AO11</f>
        <v>0</v>
      </c>
      <c r="M30" s="4">
        <f>M29-$Q30*'連携'!J11-$R30*'連携'!R11-$S30*'連携'!Z11-$T30*'連携'!AH11-$U30*'連携'!AP11</f>
        <v>7</v>
      </c>
      <c r="N30" s="4">
        <f>IF(AND(SUM($Q30:$U30)=1,'連携'!B11&gt;0),'連携'!B11,"")</f>
        <v>0</v>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0</v>
      </c>
      <c r="H31" s="4">
        <f>H30-$Q31*'連携'!E12-$R31*'連携'!M12-$S31*'連携'!U12-$T31*'連携'!AC12-$U31*'連携'!AK12</f>
        <v>10</v>
      </c>
      <c r="I31" s="4">
        <f>I30-$Q31*'連携'!F12-$R31*'連携'!N12-$S31*'連携'!V12-$T31*'連携'!AD12-$U31*'連携'!AL12</f>
        <v>7</v>
      </c>
      <c r="J31" s="4">
        <f>J30-$Q31*'連携'!G12-$R31*'連携'!O12-$S31*'連携'!W12-$T31*'連携'!AE12-$U31*'連携'!AM12</f>
        <v>0</v>
      </c>
      <c r="K31" s="4">
        <f>K30-$Q31*'連携'!H12-$R31*'連携'!P12-$S31*'連携'!X12-$T31*'連携'!AF12-$U31*'連携'!AN12</f>
        <v>14</v>
      </c>
      <c r="L31" s="4">
        <f>L30-$Q31*'連携'!I12-$R31*'連携'!Q12-$S31*'連携'!Y12-$T31*'連携'!AG12-$U31*'連携'!AO12</f>
        <v>0</v>
      </c>
      <c r="M31" s="4">
        <f>M30-$Q31*'連携'!J12-$R31*'連携'!R12-$S31*'連携'!Z12-$T31*'連携'!AH12-$U31*'連携'!AP12</f>
        <v>7</v>
      </c>
      <c r="N31" s="4">
        <f>IF(AND(SUM($Q31:$U31)=1,'連携'!B12&gt;0),'連携'!B12,"")</f>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0</v>
      </c>
      <c r="H32" s="4">
        <f>H31-$Q32*'連携'!E13-$R32*'連携'!M13-$S32*'連携'!U13-$T32*'連携'!AC13-$U32*'連携'!AK13</f>
        <v>10</v>
      </c>
      <c r="I32" s="4">
        <f>I31-$Q32*'連携'!F13-$R32*'連携'!N13-$S32*'連携'!V13-$T32*'連携'!AD13-$U32*'連携'!AL13</f>
        <v>7</v>
      </c>
      <c r="J32" s="4">
        <f>J31-$Q32*'連携'!G13-$R32*'連携'!O13-$S32*'連携'!W13-$T32*'連携'!AE13-$U32*'連携'!AM13</f>
        <v>0</v>
      </c>
      <c r="K32" s="4">
        <f>K31-$Q32*'連携'!H13-$R32*'連携'!P13-$S32*'連携'!X13-$T32*'連携'!AF13-$U32*'連携'!AN13</f>
        <v>14</v>
      </c>
      <c r="L32" s="4">
        <f>L31-$Q32*'連携'!I13-$R32*'連携'!Q13-$S32*'連携'!Y13-$T32*'連携'!AG13-$U32*'連携'!AO13</f>
        <v>0</v>
      </c>
      <c r="M32" s="4">
        <f>M31-$Q32*'連携'!J13-$R32*'連携'!R13-$S32*'連携'!Z13-$T32*'連携'!AH13-$U32*'連携'!AP13</f>
        <v>7</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0</v>
      </c>
      <c r="H33" s="4">
        <f>H32-$Q33*'連携'!E14-$R33*'連携'!M14-$S33*'連携'!U14-$T33*'連携'!AC14-$U33*'連携'!AK14</f>
        <v>10</v>
      </c>
      <c r="I33" s="4">
        <f>I32-$Q33*'連携'!F14-$R33*'連携'!N14-$S33*'連携'!V14-$T33*'連携'!AD14-$U33*'連携'!AL14</f>
        <v>7</v>
      </c>
      <c r="J33" s="4">
        <f>J32-$Q33*'連携'!G14-$R33*'連携'!O14-$S33*'連携'!W14-$T33*'連携'!AE14-$U33*'連携'!AM14</f>
        <v>0</v>
      </c>
      <c r="K33" s="4">
        <f>K32-$Q33*'連携'!H14-$R33*'連携'!P14-$S33*'連携'!X14-$T33*'連携'!AF14-$U33*'連携'!AN14</f>
        <v>14</v>
      </c>
      <c r="L33" s="4">
        <f>L32-$Q33*'連携'!I14-$R33*'連携'!Q14-$S33*'連携'!Y14-$T33*'連携'!AG14-$U33*'連携'!AO14</f>
        <v>0</v>
      </c>
      <c r="M33" s="4">
        <f>M32-$Q33*'連携'!J14-$R33*'連携'!R14-$S33*'連携'!Z14-$T33*'連携'!AH14-$U33*'連携'!AP14</f>
        <v>7</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0</v>
      </c>
      <c r="H34" s="4">
        <f>H33-$Q34*'連携'!E15-$R34*'連携'!M15-$S34*'連携'!U15-$T34*'連携'!AC15-$U34*'連携'!AK15</f>
        <v>10</v>
      </c>
      <c r="I34" s="4">
        <f>I33-$Q34*'連携'!F15-$R34*'連携'!N15-$S34*'連携'!V15-$T34*'連携'!AD15-$U34*'連携'!AL15</f>
        <v>7</v>
      </c>
      <c r="J34" s="4">
        <f>J33-$Q34*'連携'!G15-$R34*'連携'!O15-$S34*'連携'!W15-$T34*'連携'!AE15-$U34*'連携'!AM15</f>
        <v>0</v>
      </c>
      <c r="K34" s="4">
        <f>K33-$Q34*'連携'!H15-$R34*'連携'!P15-$S34*'連携'!X15-$T34*'連携'!AF15-$U34*'連携'!AN15</f>
        <v>14</v>
      </c>
      <c r="L34" s="4">
        <f>L33-$Q34*'連携'!I15-$R34*'連携'!Q15-$S34*'連携'!Y15-$T34*'連携'!AG15-$U34*'連携'!AO15</f>
        <v>0</v>
      </c>
      <c r="M34" s="4">
        <f>M33-$Q34*'連携'!J15-$R34*'連携'!R15-$S34*'連携'!Z15-$T34*'連携'!AH15-$U34*'連携'!AP15</f>
        <v>7</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0</v>
      </c>
      <c r="H35" s="4">
        <f>H34-$Q35*'連携'!E16-$R35*'連携'!M16-$S35*'連携'!U16-$T35*'連携'!AC16-$U35*'連携'!AK16</f>
        <v>10</v>
      </c>
      <c r="I35" s="4">
        <f>I34-$Q35*'連携'!F16-$R35*'連携'!N16-$S35*'連携'!V16-$T35*'連携'!AD16-$U35*'連携'!AL16</f>
        <v>7</v>
      </c>
      <c r="J35" s="4">
        <f>J34-$Q35*'連携'!G16-$R35*'連携'!O16-$S35*'連携'!W16-$T35*'連携'!AE16-$U35*'連携'!AM16</f>
        <v>0</v>
      </c>
      <c r="K35" s="4">
        <f>K34-$Q35*'連携'!H16-$R35*'連携'!P16-$S35*'連携'!X16-$T35*'連携'!AF16-$U35*'連携'!AN16</f>
        <v>14</v>
      </c>
      <c r="L35" s="4">
        <f>L34-$Q35*'連携'!I16-$R35*'連携'!Q16-$S35*'連携'!Y16-$T35*'連携'!AG16-$U35*'連携'!AO16</f>
        <v>0</v>
      </c>
      <c r="M35" s="4">
        <f>M34-$Q35*'連携'!J16-$R35*'連携'!R16-$S35*'連携'!Z16-$T35*'連携'!AH16-$U35*'連携'!AP16</f>
        <v>7</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0</v>
      </c>
      <c r="H36" s="4">
        <f>H35-$Q36*'連携'!E17-$R36*'連携'!M17-$S36*'連携'!U17-$T36*'連携'!AC17-$U36*'連携'!AK17</f>
        <v>10</v>
      </c>
      <c r="I36" s="4">
        <f>I35-$Q36*'連携'!F17-$R36*'連携'!N17-$S36*'連携'!V17-$T36*'連携'!AD17-$U36*'連携'!AL17</f>
        <v>7</v>
      </c>
      <c r="J36" s="4">
        <f>J35-$Q36*'連携'!G17-$R36*'連携'!O17-$S36*'連携'!W17-$T36*'連携'!AE17-$U36*'連携'!AM17</f>
        <v>0</v>
      </c>
      <c r="K36" s="4">
        <f>K35-$Q36*'連携'!H17-$R36*'連携'!P17-$S36*'連携'!X17-$T36*'連携'!AF17-$U36*'連携'!AN17</f>
        <v>14</v>
      </c>
      <c r="L36" s="4">
        <f>L35-$Q36*'連携'!I17-$R36*'連携'!Q17-$S36*'連携'!Y17-$T36*'連携'!AG17-$U36*'連携'!AO17</f>
        <v>0</v>
      </c>
      <c r="M36" s="4">
        <f>M35-$Q36*'連携'!J17-$R36*'連携'!R17-$S36*'連携'!Z17-$T36*'連携'!AH17-$U36*'連携'!AP17</f>
        <v>7</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0</v>
      </c>
      <c r="H37" s="4">
        <f>H36-$Q37*'連携'!E18-$R37*'連携'!M18-$S37*'連携'!U18-$T37*'連携'!AC18-$U37*'連携'!AK18</f>
        <v>6</v>
      </c>
      <c r="I37" s="4">
        <f>I36-$Q37*'連携'!F18-$R37*'連携'!N18-$S37*'連携'!V18-$T37*'連携'!AD18-$U37*'連携'!AL18</f>
        <v>3</v>
      </c>
      <c r="J37" s="4">
        <f>J36-$Q37*'連携'!G18-$R37*'連携'!O18-$S37*'連携'!W18-$T37*'連携'!AE18-$U37*'連携'!AM18</f>
        <v>0</v>
      </c>
      <c r="K37" s="4">
        <f>K36-$Q37*'連携'!H18-$R37*'連携'!P18-$S37*'連携'!X18-$T37*'連携'!AF18-$U37*'連携'!AN18</f>
        <v>10</v>
      </c>
      <c r="L37" s="4">
        <f>L36-$Q37*'連携'!I18-$R37*'連携'!Q18-$S37*'連携'!Y18-$T37*'連携'!AG18-$U37*'連携'!AO18</f>
        <v>0</v>
      </c>
      <c r="M37" s="4">
        <f>M36-$Q37*'連携'!J18-$R37*'連携'!R18-$S37*'連携'!Z18-$T37*'連携'!AH18-$U37*'連携'!AP18</f>
        <v>3</v>
      </c>
      <c r="N37" s="4">
        <f>IF(AND(SUM($Q37:$U37)=1,'連携'!B18&gt;0),'連携'!B18,"")</f>
      </c>
      <c r="O37" s="4">
        <f>IF(AND(SUM($Q37:$U37)=1,'連携'!C18&gt;0),'連携'!C18,"")</f>
      </c>
      <c r="P37" s="4" t="str">
        <f>'連携'!A18</f>
        <v>静冬ノ闇籠 </v>
      </c>
      <c r="Q37" s="4">
        <f>IF(AND($G36&gt;='連携'!D18,$H36&gt;='連携'!E18,$I36&gt;='連携'!F18,$J36&gt;='連携'!G18,$K36&gt;='連携'!H18,$L36&gt;='連携'!I18,$M36&gt;='連携'!J18),1,0)</f>
        <v>1</v>
      </c>
    </row>
    <row r="38" spans="1:17" ht="12.75">
      <c r="A38" s="26"/>
      <c r="B38" s="25"/>
      <c r="C38" s="25"/>
      <c r="D38" s="25"/>
      <c r="E38" s="25"/>
      <c r="F38" s="25"/>
      <c r="G38" s="4">
        <f>G37-$Q38*'連携'!D19-$R38*'連携'!L19-$S38*'連携'!T19-$T38*'連携'!AB19-$U38*'連携'!AJ19</f>
        <v>0</v>
      </c>
      <c r="H38" s="4">
        <f>H37-$Q38*'連携'!E19-$R38*'連携'!M19-$S38*'連携'!U19-$T38*'連携'!AC19-$U38*'連携'!AK19</f>
        <v>6</v>
      </c>
      <c r="I38" s="4">
        <f>I37-$Q38*'連携'!F19-$R38*'連携'!N19-$S38*'連携'!V19-$T38*'連携'!AD19-$U38*'連携'!AL19</f>
        <v>3</v>
      </c>
      <c r="J38" s="4">
        <f>J37-$Q38*'連携'!G19-$R38*'連携'!O19-$S38*'連携'!W19-$T38*'連携'!AE19-$U38*'連携'!AM19</f>
        <v>0</v>
      </c>
      <c r="K38" s="4">
        <f>K37-$Q38*'連携'!H19-$R38*'連携'!P19-$S38*'連携'!X19-$T38*'連携'!AF19-$U38*'連携'!AN19</f>
        <v>10</v>
      </c>
      <c r="L38" s="4">
        <f>L37-$Q38*'連携'!I19-$R38*'連携'!Q19-$S38*'連携'!Y19-$T38*'連携'!AG19-$U38*'連携'!AO19</f>
        <v>0</v>
      </c>
      <c r="M38" s="4">
        <f>M37-$Q38*'連携'!J19-$R38*'連携'!R19-$S38*'連携'!Z19-$T38*'連携'!AH19-$U38*'連携'!AP19</f>
        <v>3</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0</v>
      </c>
      <c r="H39" s="4">
        <f>H38-$Q39*'連携'!E20-$R39*'連携'!M20-$S39*'連携'!U20-$T39*'連携'!AC20-$U39*'連携'!AK20</f>
        <v>6</v>
      </c>
      <c r="I39" s="4">
        <f>I38-$Q39*'連携'!F20-$R39*'連携'!N20-$S39*'連携'!V20-$T39*'連携'!AD20-$U39*'連携'!AL20</f>
        <v>3</v>
      </c>
      <c r="J39" s="4">
        <f>J38-$Q39*'連携'!G20-$R39*'連携'!O20-$S39*'連携'!W20-$T39*'連携'!AE20-$U39*'連携'!AM20</f>
        <v>0</v>
      </c>
      <c r="K39" s="4">
        <f>K38-$Q39*'連携'!H20-$R39*'連携'!P20-$S39*'連携'!X20-$T39*'連携'!AF20-$U39*'連携'!AN20</f>
        <v>10</v>
      </c>
      <c r="L39" s="4">
        <f>L38-$Q39*'連携'!I20-$R39*'連携'!Q20-$S39*'連携'!Y20-$T39*'連携'!AG20-$U39*'連携'!AO20</f>
        <v>0</v>
      </c>
      <c r="M39" s="4">
        <f>M38-$Q39*'連携'!J20-$R39*'連携'!R20-$S39*'連携'!Z20-$T39*'連携'!AH20-$U39*'連携'!AP20</f>
        <v>3</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0</v>
      </c>
      <c r="H40" s="4">
        <f>H39-$Q40*'連携'!E21-$R40*'連携'!M21-$S40*'連携'!U21-$T40*'連携'!AC21-$U40*'連携'!AK21</f>
        <v>6</v>
      </c>
      <c r="I40" s="4">
        <f>I39-$Q40*'連携'!F21-$R40*'連携'!N21-$S40*'連携'!V21-$T40*'連携'!AD21-$U40*'連携'!AL21</f>
        <v>3</v>
      </c>
      <c r="J40" s="4">
        <f>J39-$Q40*'連携'!G21-$R40*'連携'!O21-$S40*'連携'!W21-$T40*'連携'!AE21-$U40*'連携'!AM21</f>
        <v>0</v>
      </c>
      <c r="K40" s="4">
        <f>K39-$Q40*'連携'!H21-$R40*'連携'!P21-$S40*'連携'!X21-$T40*'連携'!AF21-$U40*'連携'!AN21</f>
        <v>10</v>
      </c>
      <c r="L40" s="4">
        <f>L39-$Q40*'連携'!I21-$R40*'連携'!Q21-$S40*'連携'!Y21-$T40*'連携'!AG21-$U40*'連携'!AO21</f>
        <v>0</v>
      </c>
      <c r="M40" s="4">
        <f>M39-$Q40*'連携'!J21-$R40*'連携'!R21-$S40*'連携'!Z21-$T40*'連携'!AH21-$U40*'連携'!AP21</f>
        <v>3</v>
      </c>
      <c r="N40" s="4">
        <f>IF(AND(SUM($Q40:$U40)=1,'連携'!B21&gt;0),'連携'!B21,"")</f>
      </c>
      <c r="O40" s="4">
        <f>IF(AND(SUM($Q40:$U40)=1,'連携'!C21&gt;0),'連携'!C21,"")</f>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0</v>
      </c>
      <c r="H41" s="4">
        <f>H40-$Q41*'連携'!E22-$R41*'連携'!M22-$S41*'連携'!U22-$T41*'連携'!AC22-$U41*'連携'!AK22</f>
        <v>6</v>
      </c>
      <c r="I41" s="4">
        <f>I40-$Q41*'連携'!F22-$R41*'連携'!N22-$S41*'連携'!V22-$T41*'連携'!AD22-$U41*'連携'!AL22</f>
        <v>3</v>
      </c>
      <c r="J41" s="4">
        <f>J40-$Q41*'連携'!G22-$R41*'連携'!O22-$S41*'連携'!W22-$T41*'連携'!AE22-$U41*'連携'!AM22</f>
        <v>0</v>
      </c>
      <c r="K41" s="4">
        <f>K40-$Q41*'連携'!H22-$R41*'連携'!P22-$S41*'連携'!X22-$T41*'連携'!AF22-$U41*'連携'!AN22</f>
        <v>10</v>
      </c>
      <c r="L41" s="4">
        <f>L40-$Q41*'連携'!I22-$R41*'連携'!Q22-$S41*'連携'!Y22-$T41*'連携'!AG22-$U41*'連携'!AO22</f>
        <v>0</v>
      </c>
      <c r="M41" s="4">
        <f>M40-$Q41*'連携'!J22-$R41*'連携'!R22-$S41*'連携'!Z22-$T41*'連携'!AH22-$U41*'連携'!AP22</f>
        <v>3</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0</v>
      </c>
      <c r="H42" s="4">
        <f>H41-$Q42*'連携'!E23-$R42*'連携'!M23-$S42*'連携'!U23-$T42*'連携'!AC23-$U42*'連携'!AK23</f>
        <v>6</v>
      </c>
      <c r="I42" s="4">
        <f>I41-$Q42*'連携'!F23-$R42*'連携'!N23-$S42*'連携'!V23-$T42*'連携'!AD23-$U42*'連携'!AL23</f>
        <v>3</v>
      </c>
      <c r="J42" s="4">
        <f>J41-$Q42*'連携'!G23-$R42*'連携'!O23-$S42*'連携'!W23-$T42*'連携'!AE23-$U42*'連携'!AM23</f>
        <v>0</v>
      </c>
      <c r="K42" s="4">
        <f>K41-$Q42*'連携'!H23-$R42*'連携'!P23-$S42*'連携'!X23-$T42*'連携'!AF23-$U42*'連携'!AN23</f>
        <v>10</v>
      </c>
      <c r="L42" s="4">
        <f>L41-$Q42*'連携'!I23-$R42*'連携'!Q23-$S42*'連携'!Y23-$T42*'連携'!AG23-$U42*'連携'!AO23</f>
        <v>0</v>
      </c>
      <c r="M42" s="4">
        <f>M41-$Q42*'連携'!J23-$R42*'連携'!R23-$S42*'連携'!Z23-$T42*'連携'!AH23-$U42*'連携'!AP23</f>
        <v>3</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0</v>
      </c>
      <c r="H43" s="4">
        <f>H42-$Q43*'連携'!E24-$R43*'連携'!M24-$S43*'連携'!U24-$T43*'連携'!AC24-$U43*'連携'!AK24</f>
        <v>6</v>
      </c>
      <c r="I43" s="4">
        <f>I42-$Q43*'連携'!F24-$R43*'連携'!N24-$S43*'連携'!V24-$T43*'連携'!AD24-$U43*'連携'!AL24</f>
        <v>3</v>
      </c>
      <c r="J43" s="4">
        <f>J42-$Q43*'連携'!G24-$R43*'連携'!O24-$S43*'連携'!W24-$T43*'連携'!AE24-$U43*'連携'!AM24</f>
        <v>0</v>
      </c>
      <c r="K43" s="4">
        <f>K42-$Q43*'連携'!H24-$R43*'連携'!P24-$S43*'連携'!X24-$T43*'連携'!AF24-$U43*'連携'!AN24</f>
        <v>10</v>
      </c>
      <c r="L43" s="4">
        <f>L42-$Q43*'連携'!I24-$R43*'連携'!Q24-$S43*'連携'!Y24-$T43*'連携'!AG24-$U43*'連携'!AO24</f>
        <v>0</v>
      </c>
      <c r="M43" s="4">
        <f>M42-$Q43*'連携'!J24-$R43*'連携'!R24-$S43*'連携'!Z24-$T43*'連携'!AH24-$U43*'連携'!AP24</f>
        <v>3</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0</v>
      </c>
      <c r="H44" s="4">
        <f>H43-$Q44*'連携'!E25-$R44*'連携'!M25-$S44*'連携'!U25-$T44*'連携'!AC25-$U44*'連携'!AK25</f>
        <v>6</v>
      </c>
      <c r="I44" s="4">
        <f>I43-$Q44*'連携'!F25-$R44*'連携'!N25-$S44*'連携'!V25-$T44*'連携'!AD25-$U44*'連携'!AL25</f>
        <v>3</v>
      </c>
      <c r="J44" s="4">
        <f>J43-$Q44*'連携'!G25-$R44*'連携'!O25-$S44*'連携'!W25-$T44*'連携'!AE25-$U44*'連携'!AM25</f>
        <v>0</v>
      </c>
      <c r="K44" s="4">
        <f>K43-$Q44*'連携'!H25-$R44*'連携'!P25-$S44*'連携'!X25-$T44*'連携'!AF25-$U44*'連携'!AN25</f>
        <v>10</v>
      </c>
      <c r="L44" s="4">
        <f>L43-$Q44*'連携'!I25-$R44*'連携'!Q25-$S44*'連携'!Y25-$T44*'連携'!AG25-$U44*'連携'!AO25</f>
        <v>0</v>
      </c>
      <c r="M44" s="4">
        <f>M43-$Q44*'連携'!J25-$R44*'連携'!R25-$S44*'連携'!Z25-$T44*'連携'!AH25-$U44*'連携'!AP25</f>
        <v>3</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0</v>
      </c>
      <c r="H45" s="4">
        <f>H44-$Q45*'連携'!E26-$R45*'連携'!M26-$S45*'連携'!U26-$T45*'連携'!AC26-$U45*'連携'!AK26</f>
        <v>6</v>
      </c>
      <c r="I45" s="4">
        <f>I44-$Q45*'連携'!F26-$R45*'連携'!N26-$S45*'連携'!V26-$T45*'連携'!AD26-$U45*'連携'!AL26</f>
        <v>3</v>
      </c>
      <c r="J45" s="4">
        <f>J44-$Q45*'連携'!G26-$R45*'連携'!O26-$S45*'連携'!W26-$T45*'連携'!AE26-$U45*'連携'!AM26</f>
        <v>0</v>
      </c>
      <c r="K45" s="4">
        <f>K44-$Q45*'連携'!H26-$R45*'連携'!P26-$S45*'連携'!X26-$T45*'連携'!AF26-$U45*'連携'!AN26</f>
        <v>10</v>
      </c>
      <c r="L45" s="4">
        <f>L44-$Q45*'連携'!I26-$R45*'連携'!Q26-$S45*'連携'!Y26-$T45*'連携'!AG26-$U45*'連携'!AO26</f>
        <v>0</v>
      </c>
      <c r="M45" s="4">
        <f>M44-$Q45*'連携'!J26-$R45*'連携'!R26-$S45*'連携'!Z26-$T45*'連携'!AH26-$U45*'連携'!AP26</f>
        <v>3</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0</v>
      </c>
      <c r="H46" s="4">
        <f>H45-$Q46*'連携'!E27-$R46*'連携'!M27-$S46*'連携'!U27-$T46*'連携'!AC27-$U46*'連携'!AK27</f>
        <v>6</v>
      </c>
      <c r="I46" s="4">
        <f>I45-$Q46*'連携'!F27-$R46*'連携'!N27-$S46*'連携'!V27-$T46*'連携'!AD27-$U46*'連携'!AL27</f>
        <v>3</v>
      </c>
      <c r="J46" s="4">
        <f>J45-$Q46*'連携'!G27-$R46*'連携'!O27-$S46*'連携'!W27-$T46*'連携'!AE27-$U46*'連携'!AM27</f>
        <v>0</v>
      </c>
      <c r="K46" s="4">
        <f>K45-$Q46*'連携'!H27-$R46*'連携'!P27-$S46*'連携'!X27-$T46*'連携'!AF27-$U46*'連携'!AN27</f>
        <v>10</v>
      </c>
      <c r="L46" s="4">
        <f>L45-$Q46*'連携'!I27-$R46*'連携'!Q27-$S46*'連携'!Y27-$T46*'連携'!AG27-$U46*'連携'!AO27</f>
        <v>0</v>
      </c>
      <c r="M46" s="4">
        <f>M45-$Q46*'連携'!J27-$R46*'連携'!R27-$S46*'連携'!Z27-$T46*'連携'!AH27-$U46*'連携'!AP27</f>
        <v>3</v>
      </c>
      <c r="N46" s="4">
        <f>IF(AND(SUM($Q46:$U46)=1,'連携'!B27&gt;0),'連携'!B27,"")</f>
      </c>
      <c r="O46" s="4">
        <f>IF(AND(SUM($Q46:$U46)=1,'連携'!C27&gt;0),'連携'!C27,"")</f>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0</v>
      </c>
      <c r="H47" s="4">
        <f>H46-$Q47*'連携'!E28-$R47*'連携'!M28-$S47*'連携'!U28-$T47*'連携'!AC28-$U47*'連携'!AK28</f>
        <v>6</v>
      </c>
      <c r="I47" s="4">
        <f>I46-$Q47*'連携'!F28-$R47*'連携'!N28-$S47*'連携'!V28-$T47*'連携'!AD28-$U47*'連携'!AL28</f>
        <v>3</v>
      </c>
      <c r="J47" s="4">
        <f>J46-$Q47*'連携'!G28-$R47*'連携'!O28-$S47*'連携'!W28-$T47*'連携'!AE28-$U47*'連携'!AM28</f>
        <v>0</v>
      </c>
      <c r="K47" s="4">
        <f>K46-$Q47*'連携'!H28-$R47*'連携'!P28-$S47*'連携'!X28-$T47*'連携'!AF28-$U47*'連携'!AN28</f>
        <v>10</v>
      </c>
      <c r="L47" s="4">
        <f>L46-$Q47*'連携'!I28-$R47*'連携'!Q28-$S47*'連携'!Y28-$T47*'連携'!AG28-$U47*'連携'!AO28</f>
        <v>0</v>
      </c>
      <c r="M47" s="4">
        <f>M46-$Q47*'連携'!J28-$R47*'連携'!R28-$S47*'連携'!Z28-$T47*'連携'!AH28-$U47*'連携'!AP28</f>
        <v>3</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0</v>
      </c>
      <c r="H48" s="4">
        <f>H47-$Q48*'連携'!E29-$R48*'連携'!M29-$S48*'連携'!U29-$T48*'連携'!AC29-$U48*'連携'!AK29</f>
        <v>6</v>
      </c>
      <c r="I48" s="4">
        <f>I47-$Q48*'連携'!F29-$R48*'連携'!N29-$S48*'連携'!V29-$T48*'連携'!AD29-$U48*'連携'!AL29</f>
        <v>3</v>
      </c>
      <c r="J48" s="4">
        <f>J47-$Q48*'連携'!G29-$R48*'連携'!O29-$S48*'連携'!W29-$T48*'連携'!AE29-$U48*'連携'!AM29</f>
        <v>0</v>
      </c>
      <c r="K48" s="4">
        <f>K47-$Q48*'連携'!H29-$R48*'連携'!P29-$S48*'連携'!X29-$T48*'連携'!AF29-$U48*'連携'!AN29</f>
        <v>10</v>
      </c>
      <c r="L48" s="4">
        <f>L47-$Q48*'連携'!I29-$R48*'連携'!Q29-$S48*'連携'!Y29-$T48*'連携'!AG29-$U48*'連携'!AO29</f>
        <v>0</v>
      </c>
      <c r="M48" s="4">
        <f>M47-$Q48*'連携'!J29-$R48*'連携'!R29-$S48*'連携'!Z29-$T48*'連携'!AH29-$U48*'連携'!AP29</f>
        <v>3</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0</v>
      </c>
      <c r="H49" s="4">
        <f>H48-$Q49*'連携'!E30-$R49*'連携'!M30-$S49*'連携'!U30-$T49*'連携'!AC30-$U49*'連携'!AK30</f>
        <v>2</v>
      </c>
      <c r="I49" s="4">
        <f>I48-$Q49*'連携'!F30-$R49*'連携'!N30-$S49*'連携'!V30-$T49*'連携'!AD30-$U49*'連携'!AL30</f>
        <v>0</v>
      </c>
      <c r="J49" s="4">
        <f>J48-$Q49*'連携'!G30-$R49*'連携'!O30-$S49*'連携'!W30-$T49*'連携'!AE30-$U49*'連携'!AM30</f>
        <v>0</v>
      </c>
      <c r="K49" s="4">
        <f>K48-$Q49*'連携'!H30-$R49*'連携'!P30-$S49*'連携'!X30-$T49*'連携'!AF30-$U49*'連携'!AN30</f>
        <v>7</v>
      </c>
      <c r="L49" s="4">
        <f>L48-$Q49*'連携'!I30-$R49*'連携'!Q30-$S49*'連携'!Y30-$T49*'連携'!AG30-$U49*'連携'!AO30</f>
        <v>0</v>
      </c>
      <c r="M49" s="4">
        <f>M48-$Q49*'連携'!J30-$R49*'連携'!R30-$S49*'連携'!Z30-$T49*'連携'!AH30-$U49*'連携'!AP30</f>
        <v>3</v>
      </c>
      <c r="N49" s="4">
        <f>IF(AND(SUM($Q49:$U49)=1,'連携'!B30&gt;0),'連携'!B30,"")</f>
      </c>
      <c r="O49" s="4">
        <f>IF(AND(SUM($Q49:$U49)=1,'連携'!C30&gt;0),'連携'!C30,"")</f>
      </c>
      <c r="P49" s="4" t="str">
        <f>'連携'!A30</f>
        <v>静冬ノ籠</v>
      </c>
      <c r="Q49" s="4">
        <f>IF(AND($G48&gt;='連携'!D30,$H48&gt;='連携'!E30,$I48&gt;='連携'!F30,$J48&gt;='連携'!G30,$K48&gt;='連携'!H30,$L48&gt;='連携'!I30,$M48&gt;='連携'!J30),1,0)</f>
        <v>1</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11.xml><?xml version="1.0" encoding="utf-8"?>
<worksheet xmlns="http://schemas.openxmlformats.org/spreadsheetml/2006/main" xmlns:r="http://schemas.openxmlformats.org/officeDocument/2006/relationships">
  <dimension ref="A1:U49"/>
  <sheetViews>
    <sheetView workbookViewId="0" topLeftCell="A1">
      <selection activeCell="C15" sqref="C15"/>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111</v>
      </c>
      <c r="B2" s="4">
        <f>MATCH(A2,'妖怪リスト'!B$2:B$300,0)</f>
        <v>47</v>
      </c>
      <c r="C2" s="4">
        <f>INDEX('妖怪リスト'!D$2:D$300,$B2,1)</f>
        <v>26</v>
      </c>
      <c r="D2" s="4">
        <f>INDEX('妖怪リスト'!E$2:E$300,$B2,1)</f>
        <v>10260</v>
      </c>
      <c r="E2" s="4">
        <f>INDEX('妖怪リスト'!F$2:F$300,$B2,1)</f>
        <v>9060</v>
      </c>
      <c r="F2" s="4">
        <f>INDEX('妖怪リスト'!G$2:G$300,$B2,1)</f>
        <v>8600</v>
      </c>
      <c r="G2" s="4">
        <f>IF(INDEX('妖怪リスト'!H$2:H$300,$B2,1)&gt;0,INDEX('妖怪リスト'!H$2:H$300,$B2,1),"")</f>
      </c>
      <c r="H2" s="4">
        <f>IF(INDEX('妖怪リスト'!I$2:I$300,$B2,1)&gt;0,INDEX('妖怪リスト'!I$2:I$300,$B2,1),"")</f>
        <v>10</v>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c>
      <c r="M2" s="4">
        <f>IF(INDEX('妖怪リスト'!N$2:N$300,$B2,1)&gt;0,INDEX('妖怪リスト'!N$2:N$300,$B2,1),"")</f>
      </c>
      <c r="N2" s="19">
        <v>1</v>
      </c>
      <c r="O2" s="19"/>
      <c r="P2"/>
    </row>
    <row r="3" spans="1:16" ht="12.75">
      <c r="A3" s="19" t="s">
        <v>115</v>
      </c>
      <c r="B3" s="4">
        <f>MATCH(A3,'妖怪リスト'!B$2:B$300,0)</f>
        <v>48</v>
      </c>
      <c r="C3" s="4">
        <f>INDEX('妖怪リスト'!D$2:D$300,$B3,1)</f>
        <v>22</v>
      </c>
      <c r="D3" s="4">
        <f>INDEX('妖怪リスト'!E$2:E$300,$B3,1)</f>
        <v>9426</v>
      </c>
      <c r="E3" s="4">
        <f>INDEX('妖怪リスト'!F$2:F$300,$B3,1)</f>
        <v>9116</v>
      </c>
      <c r="F3" s="4">
        <f>INDEX('妖怪リスト'!G$2:G$300,$B3,1)</f>
        <v>8318</v>
      </c>
      <c r="G3" s="4">
        <f>IF(INDEX('妖怪リスト'!H$2:H$300,$B3,1)&gt;0,INDEX('妖怪リスト'!H$2:H$300,$B3,1),"")</f>
      </c>
      <c r="H3" s="4">
        <f>IF(INDEX('妖怪リスト'!I$2:I$300,$B3,1)&gt;0,INDEX('妖怪リスト'!I$2:I$300,$B3,1),"")</f>
      </c>
      <c r="I3" s="4">
        <f>IF(INDEX('妖怪リスト'!J$2:J$300,$B3,1)&gt;0,INDEX('妖怪リスト'!J$2:J$300,$B3,1),"")</f>
      </c>
      <c r="J3" s="4">
        <f>IF(INDEX('妖怪リスト'!K$2:K$300,$B3,1)&gt;0,INDEX('妖怪リスト'!K$2:K$300,$B3,1),"")</f>
      </c>
      <c r="K3" s="4">
        <f>IF(INDEX('妖怪リスト'!L$2:L$300,$B3,1)&gt;0,INDEX('妖怪リスト'!L$2:L$300,$B3,1),"")</f>
        <v>7</v>
      </c>
      <c r="L3" s="4">
        <f>IF(INDEX('妖怪リスト'!M$2:M$300,$B3,1)&gt;0,INDEX('妖怪リスト'!M$2:M$300,$B3,1),"")</f>
      </c>
      <c r="M3" s="4">
        <f>IF(INDEX('妖怪リスト'!N$2:N$300,$B3,1)&gt;0,INDEX('妖怪リスト'!N$2:N$300,$B3,1),"")</f>
      </c>
      <c r="N3" s="19"/>
      <c r="O3" s="19">
        <v>1</v>
      </c>
      <c r="P3"/>
    </row>
    <row r="4" spans="1:16" ht="12.75">
      <c r="A4" s="19" t="s">
        <v>92</v>
      </c>
      <c r="B4" s="4">
        <f>MATCH(A4,'妖怪リスト'!B$2:B$300,0)</f>
        <v>28</v>
      </c>
      <c r="C4" s="4">
        <f>INDEX('妖怪リスト'!D$2:D$300,$B4,1)</f>
        <v>22</v>
      </c>
      <c r="D4" s="4">
        <f>INDEX('妖怪リスト'!E$2:E$300,$B4,1)</f>
        <v>9091</v>
      </c>
      <c r="E4" s="4">
        <f>INDEX('妖怪リスト'!F$2:F$300,$B4,1)</f>
        <v>9139</v>
      </c>
      <c r="F4" s="4">
        <f>INDEX('妖怪リスト'!G$2:G$300,$B4,1)</f>
        <v>8705</v>
      </c>
      <c r="G4" s="4">
        <f>IF(INDEX('妖怪リスト'!H$2:H$300,$B4,1)&gt;0,INDEX('妖怪リスト'!H$2:H$300,$B4,1),"")</f>
      </c>
      <c r="H4" s="4">
        <f>IF(INDEX('妖怪リスト'!I$2:I$300,$B4,1)&gt;0,INDEX('妖怪リスト'!I$2:I$300,$B4,1),"")</f>
      </c>
      <c r="I4" s="4">
        <f>IF(INDEX('妖怪リスト'!J$2:J$300,$B4,1)&gt;0,INDEX('妖怪リスト'!J$2:J$300,$B4,1),"")</f>
        <v>0</v>
      </c>
      <c r="J4" s="4">
        <f>IF(INDEX('妖怪リスト'!K$2:K$300,$B4,1)&gt;0,INDEX('妖怪リスト'!K$2:K$300,$B4,1),"")</f>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94</v>
      </c>
      <c r="B5" s="4">
        <f>MATCH(A5,'妖怪リスト'!B$2:B$300,0)</f>
        <v>29</v>
      </c>
      <c r="C5" s="4">
        <f>INDEX('妖怪リスト'!D$2:D$300,$B5,1)</f>
        <v>17</v>
      </c>
      <c r="D5" s="4">
        <f>INDEX('妖怪リスト'!E$2:E$300,$B5,1)</f>
        <v>0</v>
      </c>
      <c r="E5" s="4">
        <f>INDEX('妖怪リスト'!F$2:F$300,$B5,1)</f>
        <v>0</v>
      </c>
      <c r="F5" s="4">
        <f>INDEX('妖怪リスト'!G$2:G$300,$B5,1)</f>
        <v>0</v>
      </c>
      <c r="G5" s="4">
        <f>IF(INDEX('妖怪リスト'!H$2:H$300,$B5,1)&gt;0,INDEX('妖怪リスト'!H$2:H$300,$B5,1),"")</f>
      </c>
      <c r="H5" s="4">
        <f>IF(INDEX('妖怪リスト'!I$2:I$300,$B5,1)&gt;0,INDEX('妖怪リスト'!I$2:I$300,$B5,1),"")</f>
      </c>
      <c r="I5" s="4">
        <f>IF(INDEX('妖怪リスト'!J$2:J$300,$B5,1)&gt;0,INDEX('妖怪リスト'!J$2:J$300,$B5,1),"")</f>
      </c>
      <c r="J5" s="4">
        <f>IF(INDEX('妖怪リスト'!K$2:K$300,$B5,1)&gt;0,INDEX('妖怪リスト'!K$2:K$300,$B5,1),"")</f>
      </c>
      <c r="K5" s="4">
        <f>IF(INDEX('妖怪リスト'!L$2:L$300,$B5,1)&gt;0,INDEX('妖怪リスト'!L$2:L$300,$B5,1),"")</f>
        <v>0</v>
      </c>
      <c r="L5" s="4">
        <f>IF(INDEX('妖怪リスト'!M$2:M$300,$B5,1)&gt;0,INDEX('妖怪リスト'!M$2:M$300,$B5,1),"")</f>
      </c>
      <c r="M5" s="4">
        <f>IF(INDEX('妖怪リスト'!N$2:N$300,$B5,1)&gt;0,INDEX('妖怪リスト'!N$2:N$300,$B5,1),"")</f>
      </c>
      <c r="N5" s="19"/>
      <c r="O5" s="19"/>
      <c r="P5"/>
    </row>
    <row r="6" spans="1:16" ht="12.75">
      <c r="A6" s="19" t="s">
        <v>95</v>
      </c>
      <c r="B6" s="4">
        <f>MATCH(A6,'妖怪リスト'!B$2:B$300,0)</f>
        <v>30</v>
      </c>
      <c r="C6" s="4">
        <f>INDEX('妖怪リスト'!D$2:D$300,$B6,1)</f>
        <v>14</v>
      </c>
      <c r="D6" s="4">
        <f>INDEX('妖怪リスト'!E$2:E$300,$B6,1)</f>
        <v>0</v>
      </c>
      <c r="E6" s="4">
        <f>INDEX('妖怪リスト'!F$2:F$300,$B6,1)</f>
        <v>0</v>
      </c>
      <c r="F6" s="4">
        <f>INDEX('妖怪リスト'!G$2:G$300,$B6,1)</f>
        <v>0</v>
      </c>
      <c r="G6" s="4">
        <f>IF(INDEX('妖怪リスト'!H$2:H$300,$B6,1)&gt;0,INDEX('妖怪リスト'!H$2:H$300,$B6,1),"")</f>
      </c>
      <c r="H6" s="4">
        <f>IF(INDEX('妖怪リスト'!I$2:I$300,$B6,1)&gt;0,INDEX('妖怪リスト'!I$2:I$300,$B6,1),"")</f>
      </c>
      <c r="I6" s="4">
        <f>IF(INDEX('妖怪リスト'!J$2:J$300,$B6,1)&gt;0,INDEX('妖怪リスト'!J$2:J$300,$B6,1),"")</f>
      </c>
      <c r="J6" s="4">
        <f>IF(INDEX('妖怪リスト'!K$2:K$300,$B6,1)&gt;0,INDEX('妖怪リスト'!K$2:K$300,$B6,1),"")</f>
      </c>
      <c r="K6" s="4">
        <f>IF(INDEX('妖怪リスト'!L$2:L$300,$B6,1)&gt;0,INDEX('妖怪リスト'!L$2:L$300,$B6,1),"")</f>
      </c>
      <c r="L6" s="4">
        <f>IF(INDEX('妖怪リスト'!M$2:M$300,$B6,1)&gt;0,INDEX('妖怪リスト'!M$2:M$300,$B6,1),"")</f>
        <v>0</v>
      </c>
      <c r="M6" s="4">
        <f>IF(INDEX('妖怪リスト'!N$2:N$300,$B6,1)&gt;0,INDEX('妖怪リスト'!N$2:N$300,$B6,1),"")</f>
      </c>
      <c r="N6" s="19"/>
      <c r="O6" s="19"/>
      <c r="P6"/>
    </row>
    <row r="7" spans="1:16" ht="12.75">
      <c r="A7" s="19" t="s">
        <v>104</v>
      </c>
      <c r="B7" s="4">
        <f>MATCH(A7,'妖怪リスト'!B$2:B$300,0)</f>
        <v>41</v>
      </c>
      <c r="C7" s="4">
        <f>INDEX('妖怪リスト'!D$2:D$300,$B7,1)</f>
        <v>16</v>
      </c>
      <c r="D7" s="4">
        <f>INDEX('妖怪リスト'!E$2:E$300,$B7,1)</f>
        <v>6307</v>
      </c>
      <c r="E7" s="4">
        <f>INDEX('妖怪リスト'!F$2:F$300,$B7,1)</f>
        <v>5194</v>
      </c>
      <c r="F7" s="4">
        <f>INDEX('妖怪リスト'!G$2:G$300,$B7,1)</f>
        <v>5277</v>
      </c>
      <c r="G7" s="4">
        <f>IF(INDEX('妖怪リスト'!H$2:H$300,$B7,1)&gt;0,INDEX('妖怪リスト'!H$2:H$300,$B7,1),"")</f>
        <v>0</v>
      </c>
      <c r="H7" s="4">
        <f>IF(INDEX('妖怪リスト'!I$2:I$300,$B7,1)&gt;0,INDEX('妖怪リスト'!I$2:I$300,$B7,1),"")</f>
      </c>
      <c r="I7" s="4">
        <f>IF(INDEX('妖怪リスト'!J$2:J$300,$B7,1)&gt;0,INDEX('妖怪リスト'!J$2:J$300,$B7,1),"")</f>
      </c>
      <c r="J7" s="4">
        <f>IF(INDEX('妖怪リスト'!K$2:K$300,$B7,1)&gt;0,INDEX('妖怪リスト'!K$2:K$300,$B7,1),"")</f>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106</v>
      </c>
      <c r="B8" s="4">
        <f>MATCH(A8,'妖怪リスト'!B$2:B$300,0)</f>
        <v>42</v>
      </c>
      <c r="C8" s="4">
        <f>INDEX('妖怪リスト'!D$2:D$300,$B8,1)</f>
        <v>15</v>
      </c>
      <c r="D8" s="4">
        <f>INDEX('妖怪リスト'!E$2:E$300,$B8,1)</f>
        <v>5370</v>
      </c>
      <c r="E8" s="4">
        <f>INDEX('妖怪リスト'!F$2:F$300,$B8,1)</f>
        <v>5814</v>
      </c>
      <c r="F8" s="4">
        <f>INDEX('妖怪リスト'!G$2:G$300,$B8,1)</f>
        <v>5568</v>
      </c>
      <c r="G8" s="4">
        <f>IF(INDEX('妖怪リスト'!H$2:H$300,$B8,1)&gt;0,INDEX('妖怪リスト'!H$2:H$300,$B8,1),"")</f>
        <v>0</v>
      </c>
      <c r="H8" s="4">
        <f>IF(INDEX('妖怪リスト'!I$2:I$300,$B8,1)&gt;0,INDEX('妖怪リスト'!I$2:I$300,$B8,1),"")</f>
      </c>
      <c r="I8" s="4">
        <f>IF(INDEX('妖怪リスト'!J$2:J$300,$B8,1)&gt;0,INDEX('妖怪リスト'!J$2:J$300,$B8,1),"")</f>
      </c>
      <c r="J8" s="4">
        <f>IF(INDEX('妖怪リスト'!K$2:K$300,$B8,1)&gt;0,INDEX('妖怪リスト'!K$2:K$300,$B8,1),"")</f>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107</v>
      </c>
      <c r="B9" s="4">
        <f>MATCH(A9,'妖怪リスト'!B$2:B$300,0)</f>
        <v>43</v>
      </c>
      <c r="C9" s="4">
        <f>INDEX('妖怪リスト'!D$2:D$300,$B9,1)</f>
        <v>13</v>
      </c>
      <c r="D9" s="4">
        <f>INDEX('妖怪リスト'!E$2:E$300,$B9,1)</f>
        <v>4493</v>
      </c>
      <c r="E9" s="4">
        <f>INDEX('妖怪リスト'!F$2:F$300,$B9,1)</f>
        <v>3637</v>
      </c>
      <c r="F9" s="4">
        <f>INDEX('妖怪リスト'!G$2:G$300,$B9,1)</f>
        <v>3790</v>
      </c>
      <c r="G9" s="4">
        <f>IF(INDEX('妖怪リスト'!H$2:H$300,$B9,1)&gt;0,INDEX('妖怪リスト'!H$2:H$300,$B9,1),"")</f>
      </c>
      <c r="H9" s="4">
        <f>IF(INDEX('妖怪リスト'!I$2:I$300,$B9,1)&gt;0,INDEX('妖怪リスト'!I$2:I$300,$B9,1),"")</f>
      </c>
      <c r="I9" s="4">
        <f>IF(INDEX('妖怪リスト'!J$2:J$300,$B9,1)&gt;0,INDEX('妖怪リスト'!J$2:J$300,$B9,1),"")</f>
        <v>0</v>
      </c>
      <c r="J9" s="4">
        <f>IF(INDEX('妖怪リスト'!K$2:K$300,$B9,1)&gt;0,INDEX('妖怪リスト'!K$2:K$300,$B9,1),"")</f>
      </c>
      <c r="K9" s="4">
        <f>IF(INDEX('妖怪リスト'!L$2:L$300,$B9,1)&gt;0,INDEX('妖怪リスト'!L$2:L$300,$B9,1),"")</f>
      </c>
      <c r="L9" s="4">
        <f>IF(INDEX('妖怪リスト'!M$2:M$300,$B9,1)&gt;0,INDEX('妖怪リスト'!M$2:M$300,$B9,1),"")</f>
      </c>
      <c r="M9" s="4">
        <f>IF(INDEX('妖怪リスト'!N$2:N$300,$B9,1)&gt;0,INDEX('妖怪リスト'!N$2:N$300,$B9,1),"")</f>
      </c>
      <c r="N9" s="19"/>
      <c r="O9" s="19"/>
      <c r="P9"/>
    </row>
    <row r="10" spans="1:16" ht="12.75">
      <c r="A10" s="19" t="s">
        <v>63</v>
      </c>
      <c r="B10" s="4">
        <f>MATCH(A10,'妖怪リスト'!B$2:B$300,0)</f>
        <v>1</v>
      </c>
      <c r="C10" s="4">
        <f>INDEX('妖怪リスト'!D$2:D$300,$B10,1)</f>
        <v>0</v>
      </c>
      <c r="D10" s="4">
        <f>INDEX('妖怪リスト'!E$2:E$300,$B10,1)</f>
        <v>0</v>
      </c>
      <c r="E10" s="4">
        <f>INDEX('妖怪リスト'!F$2:F$300,$B10,1)</f>
        <v>0</v>
      </c>
      <c r="F10" s="4">
        <f>INDEX('妖怪リスト'!G$2:G$300,$B10,1)</f>
        <v>0</v>
      </c>
      <c r="G10" s="4">
        <f>IF(INDEX('妖怪リスト'!H$2:H$300,$B10,1)&gt;0,INDEX('妖怪リスト'!H$2:H$300,$B10,1),"")</f>
      </c>
      <c r="H10" s="4">
        <f>IF(INDEX('妖怪リスト'!I$2:I$300,$B10,1)&gt;0,INDEX('妖怪リスト'!I$2:I$300,$B10,1),"")</f>
      </c>
      <c r="I10" s="4">
        <f>IF(INDEX('妖怪リスト'!J$2:J$300,$B10,1)&gt;0,INDEX('妖怪リスト'!J$2:J$300,$B10,1),"")</f>
      </c>
      <c r="J10" s="4">
        <f>IF(INDEX('妖怪リスト'!K$2:K$300,$B10,1)&gt;0,INDEX('妖怪リスト'!K$2:K$300,$B10,1),"")</f>
        <v>0</v>
      </c>
      <c r="K10" s="4">
        <f>IF(INDEX('妖怪リスト'!L$2:L$300,$B10,1)&gt;0,INDEX('妖怪リスト'!L$2:L$300,$B10,1),"")</f>
      </c>
      <c r="L10" s="4">
        <f>IF(INDEX('妖怪リスト'!M$2:M$300,$B10,1)&gt;0,INDEX('妖怪リスト'!M$2:M$300,$B10,1),"")</f>
      </c>
      <c r="M10" s="4">
        <f>IF(INDEX('妖怪リスト'!N$2:N$300,$B10,1)&gt;0,INDEX('妖怪リスト'!N$2:N$300,$B10,1),"")</f>
      </c>
      <c r="N10" s="19"/>
      <c r="O10" s="19"/>
      <c r="P10"/>
    </row>
    <row r="11" spans="1:16" ht="12.75">
      <c r="A11" s="19" t="s">
        <v>63</v>
      </c>
      <c r="B11" s="4">
        <f>MATCH(A11,'妖怪リスト'!B$2:B$300,0)</f>
        <v>1</v>
      </c>
      <c r="C11" s="4">
        <f>INDEX('妖怪リスト'!D$2:D$300,$B11,1)</f>
        <v>0</v>
      </c>
      <c r="D11" s="4">
        <f>INDEX('妖怪リスト'!E$2:E$300,$B11,1)</f>
        <v>0</v>
      </c>
      <c r="E11" s="4">
        <f>INDEX('妖怪リスト'!F$2:F$300,$B11,1)</f>
        <v>0</v>
      </c>
      <c r="F11" s="4">
        <f>INDEX('妖怪リスト'!G$2:G$300,$B11,1)</f>
        <v>0</v>
      </c>
      <c r="G11" s="4">
        <f>IF(INDEX('妖怪リスト'!H$2:H$300,$B11,1)&gt;0,INDEX('妖怪リスト'!H$2:H$300,$B11,1),"")</f>
      </c>
      <c r="H11" s="4">
        <f>IF(INDEX('妖怪リスト'!I$2:I$300,$B11,1)&gt;0,INDEX('妖怪リスト'!I$2:I$300,$B11,1),"")</f>
      </c>
      <c r="I11" s="4">
        <f>IF(INDEX('妖怪リスト'!J$2:J$300,$B11,1)&gt;0,INDEX('妖怪リスト'!J$2:J$300,$B11,1),"")</f>
      </c>
      <c r="J11" s="4">
        <f>IF(INDEX('妖怪リスト'!K$2:K$300,$B11,1)&gt;0,INDEX('妖怪リスト'!K$2:K$300,$B11,1),"")</f>
        <v>0</v>
      </c>
      <c r="K11" s="4">
        <f>IF(INDEX('妖怪リスト'!L$2:L$300,$B11,1)&gt;0,INDEX('妖怪リスト'!L$2:L$300,$B11,1),"")</f>
      </c>
      <c r="L11" s="4">
        <f>IF(INDEX('妖怪リスト'!M$2:M$300,$B11,1)&gt;0,INDEX('妖怪リスト'!M$2:M$300,$B11,1),"")</f>
      </c>
      <c r="M11" s="4">
        <f>IF(INDEX('妖怪リスト'!N$2:N$300,$B11,1)&gt;0,INDEX('妖怪リスト'!N$2:N$300,$B11,1),"")</f>
      </c>
      <c r="N11" s="19"/>
      <c r="O11" s="19"/>
      <c r="P11"/>
    </row>
    <row r="12" spans="1:13" ht="12.75">
      <c r="A12" s="15" t="s">
        <v>226</v>
      </c>
      <c r="C12" s="20">
        <f>SUM(C2:C11)</f>
        <v>145</v>
      </c>
      <c r="D12" s="20">
        <f>SUM(D2:D11)+INT((D2*$N2+D3*$N3+D4*$N4+D5*$N5+D6*$N6+D7*$N7+D8*$N8+D9*$N9+D10*$N10+D11*$N11)*0.5)</f>
        <v>50077</v>
      </c>
      <c r="E12" s="20">
        <f>SUM(E2:E11)+INT((E2*$N2+E3*$N3+E4*$N4+E5*$N5+E6*$N6+E7*$N7+E8*$N8+E9*$N9+E10*$N10+E11*$N11)*0.5)</f>
        <v>46490</v>
      </c>
      <c r="F12" s="20">
        <f>SUM(F2:F11)+INT((F2*$O2+F3*$O3+F4*$O4+F5*$O5+F6*$O6+F7*$O7+F8*$O8+F9*$O9+F10*$O10+F11*$O11)*0.5)</f>
        <v>44417</v>
      </c>
      <c r="G12" s="20">
        <f>SUM(G2:G11)</f>
        <v>4</v>
      </c>
      <c r="H12" s="20">
        <f>SUM(H2:H11)</f>
        <v>15</v>
      </c>
      <c r="I12" s="20">
        <f>SUM(I2:I11)</f>
        <v>6</v>
      </c>
      <c r="J12" s="20">
        <f>SUM(J2:J11)</f>
        <v>0</v>
      </c>
      <c r="K12" s="20">
        <f>SUM(K2:K11)</f>
        <v>14</v>
      </c>
      <c r="L12" s="20">
        <f>SUM(L2:L11)</f>
        <v>0</v>
      </c>
      <c r="M12" s="20">
        <f>SUM(M2:M11)</f>
        <v>0</v>
      </c>
    </row>
    <row r="14" spans="3:15" ht="12.75">
      <c r="C14" s="4" t="s">
        <v>227</v>
      </c>
      <c r="N14" s="4" t="s">
        <v>175</v>
      </c>
      <c r="O14" s="4" t="s">
        <v>176</v>
      </c>
    </row>
    <row r="15" spans="3:15" ht="12.75">
      <c r="C15" s="21" t="s">
        <v>243</v>
      </c>
      <c r="D15" s="21"/>
      <c r="E15" s="21"/>
      <c r="F15" s="21"/>
      <c r="G15" s="21"/>
      <c r="H15" s="21"/>
      <c r="I15" s="21"/>
      <c r="J15" s="21"/>
      <c r="K15" s="21"/>
      <c r="L15" s="21"/>
      <c r="M15" s="21"/>
      <c r="N15" s="22"/>
      <c r="O15" s="22">
        <v>25</v>
      </c>
    </row>
    <row r="16" spans="3:15" ht="12.75">
      <c r="C16" s="21"/>
      <c r="D16" s="21"/>
      <c r="E16" s="21"/>
      <c r="F16" s="21"/>
      <c r="G16" s="21"/>
      <c r="H16" s="21"/>
      <c r="I16" s="21"/>
      <c r="J16" s="21"/>
      <c r="K16" s="21"/>
      <c r="L16" s="21"/>
      <c r="M16" s="21"/>
      <c r="N16" s="22"/>
      <c r="O16" s="22"/>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4</v>
      </c>
      <c r="H20" s="4">
        <f>H12</f>
        <v>15</v>
      </c>
      <c r="I20" s="4">
        <f>I12</f>
        <v>6</v>
      </c>
      <c r="J20" s="4">
        <f>J12</f>
        <v>0</v>
      </c>
      <c r="K20" s="4">
        <f>K12</f>
        <v>14</v>
      </c>
      <c r="L20" s="4">
        <f>L12</f>
        <v>0</v>
      </c>
      <c r="M20" s="4">
        <f>M12</f>
        <v>0</v>
      </c>
      <c r="N20"/>
      <c r="O20"/>
    </row>
    <row r="21" spans="1:17" ht="12.75">
      <c r="A21" s="23" t="s">
        <v>229</v>
      </c>
      <c r="B21" s="23"/>
      <c r="C21" s="23"/>
      <c r="D21" s="23"/>
      <c r="E21" s="23"/>
      <c r="F21" s="23"/>
      <c r="G21" s="4">
        <f>G20-$Q21*'連携'!D2-$R21*'連携'!L2-$S21*'連携'!T2-$T21*'連携'!AB2-$U21*'連携'!AJ2</f>
        <v>4</v>
      </c>
      <c r="H21" s="4">
        <f>H20-$Q21*'連携'!E2-$R21*'連携'!M2-$S21*'連携'!U2-$T21*'連携'!AC2-$U21*'連携'!AK2</f>
        <v>15</v>
      </c>
      <c r="I21" s="4">
        <f>I20-$Q21*'連携'!F2-$R21*'連携'!N2-$S21*'連携'!V2-$T21*'連携'!AD2-$U21*'連携'!AL2</f>
        <v>6</v>
      </c>
      <c r="J21" s="4">
        <f>J20-$Q21*'連携'!G2-$R21*'連携'!O2-$S21*'連携'!W2-$T21*'連携'!AE2-$U21*'連携'!AM2</f>
        <v>0</v>
      </c>
      <c r="K21" s="4">
        <f>K20-$Q21*'連携'!H2-$R21*'連携'!P2-$S21*'連携'!X2-$T21*'連携'!AF2-$U21*'連携'!AN2</f>
        <v>14</v>
      </c>
      <c r="L21" s="4">
        <f>L20-$Q21*'連携'!I2-$R21*'連携'!Q2-$S21*'連携'!Y2-$T21*'連携'!AG2-$U21*'連携'!AO2</f>
        <v>0</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4</v>
      </c>
      <c r="H22" s="4">
        <f>H21-$Q22*'連携'!E3-$R22*'連携'!M3-$S22*'連携'!U3-$T22*'連携'!AC3-$U22*'連携'!AK3</f>
        <v>15</v>
      </c>
      <c r="I22" s="4">
        <f>I21-$Q22*'連携'!F3-$R22*'連携'!N3-$S22*'連携'!V3-$T22*'連携'!AD3-$U22*'連携'!AL3</f>
        <v>6</v>
      </c>
      <c r="J22" s="4">
        <f>J21-$Q22*'連携'!G3-$R22*'連携'!O3-$S22*'連携'!W3-$T22*'連携'!AE3-$U22*'連携'!AM3</f>
        <v>0</v>
      </c>
      <c r="K22" s="4">
        <f>K21-$Q22*'連携'!H3-$R22*'連携'!P3-$S22*'連携'!X3-$T22*'連携'!AF3-$U22*'連携'!AN3</f>
        <v>14</v>
      </c>
      <c r="L22" s="4">
        <f>L21-$Q22*'連携'!I3-$R22*'連携'!Q3-$S22*'連携'!Y3-$T22*'連携'!AG3-$U22*'連携'!AO3</f>
        <v>0</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4</v>
      </c>
      <c r="H23" s="4">
        <f>H22-$Q23*'連携'!E4-$R23*'連携'!M4-$S23*'連携'!U4-$T23*'連携'!AC4-$U23*'連携'!AK4</f>
        <v>15</v>
      </c>
      <c r="I23" s="4">
        <f>I22-$Q23*'連携'!F4-$R23*'連携'!N4-$S23*'連携'!V4-$T23*'連携'!AD4-$U23*'連携'!AL4</f>
        <v>6</v>
      </c>
      <c r="J23" s="4">
        <f>J22-$Q23*'連携'!G4-$R23*'連携'!O4-$S23*'連携'!W4-$T23*'連携'!AE4-$U23*'連携'!AM4</f>
        <v>0</v>
      </c>
      <c r="K23" s="4">
        <f>K22-$Q23*'連携'!H4-$R23*'連携'!P4-$S23*'連携'!X4-$T23*'連携'!AF4-$U23*'連携'!AN4</f>
        <v>14</v>
      </c>
      <c r="L23" s="4">
        <f>L22-$Q23*'連携'!I4-$R23*'連携'!Q4-$S23*'連携'!Y4-$T23*'連携'!AG4-$U23*'連携'!AO4</f>
        <v>0</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4</v>
      </c>
      <c r="H24" s="4">
        <f>H23-$Q24*'連携'!E5-$R24*'連携'!M5-$S24*'連携'!U5-$T24*'連携'!AC5-$U24*'連携'!AK5</f>
        <v>15</v>
      </c>
      <c r="I24" s="4">
        <f>I23-$Q24*'連携'!F5-$R24*'連携'!N5-$S24*'連携'!V5-$T24*'連携'!AD5-$U24*'連携'!AL5</f>
        <v>6</v>
      </c>
      <c r="J24" s="4">
        <f>J23-$Q24*'連携'!G5-$R24*'連携'!O5-$S24*'連携'!W5-$T24*'連携'!AE5-$U24*'連携'!AM5</f>
        <v>0</v>
      </c>
      <c r="K24" s="4">
        <f>K23-$Q24*'連携'!H5-$R24*'連携'!P5-$S24*'連携'!X5-$T24*'連携'!AF5-$U24*'連携'!AN5</f>
        <v>14</v>
      </c>
      <c r="L24" s="4">
        <f>L23-$Q24*'連携'!I5-$R24*'連携'!Q5-$S24*'連携'!Y5-$T24*'連携'!AG5-$U24*'連携'!AO5</f>
        <v>0</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4</v>
      </c>
      <c r="H25" s="4">
        <f>H24-$Q25*'連携'!E6-$R25*'連携'!M6-$S25*'連携'!U6-$T25*'連携'!AC6-$U25*'連携'!AK6</f>
        <v>15</v>
      </c>
      <c r="I25" s="4">
        <f>I24-$Q25*'連携'!F6-$R25*'連携'!N6-$S25*'連携'!V6-$T25*'連携'!AD6-$U25*'連携'!AL6</f>
        <v>6</v>
      </c>
      <c r="J25" s="4">
        <f>J24-$Q25*'連携'!G6-$R25*'連携'!O6-$S25*'連携'!W6-$T25*'連携'!AE6-$U25*'連携'!AM6</f>
        <v>0</v>
      </c>
      <c r="K25" s="4">
        <f>K24-$Q25*'連携'!H6-$R25*'連携'!P6-$S25*'連携'!X6-$T25*'連携'!AF6-$U25*'連携'!AN6</f>
        <v>14</v>
      </c>
      <c r="L25" s="4">
        <f>L24-$Q25*'連携'!I6-$R25*'連携'!Q6-$S25*'連携'!Y6-$T25*'連携'!AG6-$U25*'連携'!AO6</f>
        <v>0</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4</v>
      </c>
      <c r="H26" s="4">
        <f>H25-$Q26*'連携'!E7-$R26*'連携'!M7-$S26*'連携'!U7-$T26*'連携'!AC7-$U26*'連携'!AK7</f>
        <v>15</v>
      </c>
      <c r="I26" s="4">
        <f>I25-$Q26*'連携'!F7-$R26*'連携'!N7-$S26*'連携'!V7-$T26*'連携'!AD7-$U26*'連携'!AL7</f>
        <v>6</v>
      </c>
      <c r="J26" s="4">
        <f>J25-$Q26*'連携'!G7-$R26*'連携'!O7-$S26*'連携'!W7-$T26*'連携'!AE7-$U26*'連携'!AM7</f>
        <v>0</v>
      </c>
      <c r="K26" s="4">
        <f>K25-$Q26*'連携'!H7-$R26*'連携'!P7-$S26*'連携'!X7-$T26*'連携'!AF7-$U26*'連携'!AN7</f>
        <v>14</v>
      </c>
      <c r="L26" s="4">
        <f>L25-$Q26*'連携'!I7-$R26*'連携'!Q7-$S26*'連携'!Y7-$T26*'連携'!AG7-$U26*'連携'!AO7</f>
        <v>0</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4</v>
      </c>
      <c r="H27" s="4">
        <f>H26-$Q27*'連携'!E8-$R27*'連携'!M8-$S27*'連携'!U8-$T27*'連携'!AC8-$U27*'連携'!AK8</f>
        <v>15</v>
      </c>
      <c r="I27" s="4">
        <f>I26-$Q27*'連携'!F8-$R27*'連携'!N8-$S27*'連携'!V8-$T27*'連携'!AD8-$U27*'連携'!AL8</f>
        <v>6</v>
      </c>
      <c r="J27" s="4">
        <f>J26-$Q27*'連携'!G8-$R27*'連携'!O8-$S27*'連携'!W8-$T27*'連携'!AE8-$U27*'連携'!AM8</f>
        <v>0</v>
      </c>
      <c r="K27" s="4">
        <f>K26-$Q27*'連携'!H8-$R27*'連携'!P8-$S27*'連携'!X8-$T27*'連携'!AF8-$U27*'連携'!AN8</f>
        <v>14</v>
      </c>
      <c r="L27" s="4">
        <f>L26-$Q27*'連携'!I8-$R27*'連携'!Q8-$S27*'連携'!Y8-$T27*'連携'!AG8-$U27*'連携'!AO8</f>
        <v>0</v>
      </c>
      <c r="M27" s="4">
        <f>M26-$Q27*'連携'!J8-$R27*'連携'!R8-$S27*'連携'!Z8-$T27*'連携'!AH8-$U27*'連携'!AP8</f>
        <v>0</v>
      </c>
      <c r="N27" s="4">
        <f>IF(AND(SUM($Q27:$U27)=1,'連携'!B8&gt;0),'連携'!B8,"")</f>
        <v>0</v>
      </c>
      <c r="O27" s="4">
        <f>IF(AND(SUM($Q27:$U27)=1,'連携'!C8&gt;0),'連携'!C8,"")</f>
      </c>
      <c r="P27" s="4" t="str">
        <f>'連携'!A8</f>
        <v>森羅万象ノ理</v>
      </c>
      <c r="Q27" s="4">
        <f>IF(AND($G26&gt;='連携'!D8,$H26&gt;='連携'!E8,$I26&gt;='連携'!F8,$J26&gt;='連携'!G8,$K26&gt;='連携'!H8,$L26&gt;='連携'!I8,$M26&gt;='連携'!J8),1,0)</f>
        <v>0</v>
      </c>
    </row>
    <row r="28" spans="1:21" ht="12.75">
      <c r="A28" s="23"/>
      <c r="B28" s="23"/>
      <c r="C28" s="23"/>
      <c r="D28" s="23"/>
      <c r="E28" s="23"/>
      <c r="F28" s="23"/>
      <c r="G28" s="4">
        <f>G27-$Q28*'連携'!D9-$R28*'連携'!L9-$S28*'連携'!T9-$T28*'連携'!AB9-$U28*'連携'!AJ9</f>
        <v>4</v>
      </c>
      <c r="H28" s="4">
        <f>H27-$Q28*'連携'!E9-$R28*'連携'!M9-$S28*'連携'!U9-$T28*'連携'!AC9-$U28*'連携'!AK9</f>
        <v>15</v>
      </c>
      <c r="I28" s="4">
        <f>I27-$Q28*'連携'!F9-$R28*'連携'!N9-$S28*'連携'!V9-$T28*'連携'!AD9-$U28*'連携'!AL9</f>
        <v>6</v>
      </c>
      <c r="J28" s="4">
        <f>J27-$Q28*'連携'!G9-$R28*'連携'!O9-$S28*'連携'!W9-$T28*'連携'!AE9-$U28*'連携'!AM9</f>
        <v>0</v>
      </c>
      <c r="K28" s="4">
        <f>K27-$Q28*'連携'!H9-$R28*'連携'!P9-$S28*'連携'!X9-$T28*'連携'!AF9-$U28*'連携'!AN9</f>
        <v>14</v>
      </c>
      <c r="L28" s="4">
        <f>L27-$Q28*'連携'!I9-$R28*'連携'!Q9-$S28*'連携'!Y9-$T28*'連携'!AG9-$U28*'連携'!AO9</f>
        <v>0</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4</v>
      </c>
      <c r="H29" s="4">
        <f>H28-$Q29*'連携'!E10-$R29*'連携'!M10-$S29*'連携'!U10-$T29*'連携'!AC10-$U29*'連携'!AK10</f>
        <v>15</v>
      </c>
      <c r="I29" s="4">
        <f>I28-$Q29*'連携'!F10-$R29*'連携'!N10-$S29*'連携'!V10-$T29*'連携'!AD10-$U29*'連携'!AL10</f>
        <v>6</v>
      </c>
      <c r="J29" s="4">
        <f>J28-$Q29*'連携'!G10-$R29*'連携'!O10-$S29*'連携'!W10-$T29*'連携'!AE10-$U29*'連携'!AM10</f>
        <v>0</v>
      </c>
      <c r="K29" s="4">
        <f>K28-$Q29*'連携'!H10-$R29*'連携'!P10-$S29*'連携'!X10-$T29*'連携'!AF10-$U29*'連携'!AN10</f>
        <v>14</v>
      </c>
      <c r="L29" s="4">
        <f>L28-$Q29*'連携'!I10-$R29*'連携'!Q10-$S29*'連携'!Y10-$T29*'連携'!AG10-$U29*'連携'!AO10</f>
        <v>0</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4</v>
      </c>
      <c r="H30" s="4">
        <f>H29-$Q30*'連携'!E11-$R30*'連携'!M11-$S30*'連携'!U11-$T30*'連携'!AC11-$U30*'連携'!AK11</f>
        <v>15</v>
      </c>
      <c r="I30" s="4">
        <f>I29-$Q30*'連携'!F11-$R30*'連携'!N11-$S30*'連携'!V11-$T30*'連携'!AD11-$U30*'連携'!AL11</f>
        <v>6</v>
      </c>
      <c r="J30" s="4">
        <f>J29-$Q30*'連携'!G11-$R30*'連携'!O11-$S30*'連携'!W11-$T30*'連携'!AE11-$U30*'連携'!AM11</f>
        <v>0</v>
      </c>
      <c r="K30" s="4">
        <f>K29-$Q30*'連携'!H11-$R30*'連携'!P11-$S30*'連携'!X11-$T30*'連携'!AF11-$U30*'連携'!AN11</f>
        <v>14</v>
      </c>
      <c r="L30" s="4">
        <f>L29-$Q30*'連携'!I11-$R30*'連携'!Q11-$S30*'連携'!Y11-$T30*'連携'!AG11-$U30*'連携'!AO11</f>
        <v>0</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4</v>
      </c>
      <c r="H31" s="4">
        <f>H30-$Q31*'連携'!E12-$R31*'連携'!M12-$S31*'連携'!U12-$T31*'連携'!AC12-$U31*'連携'!AK12</f>
        <v>15</v>
      </c>
      <c r="I31" s="4">
        <f>I30-$Q31*'連携'!F12-$R31*'連携'!N12-$S31*'連携'!V12-$T31*'連携'!AD12-$U31*'連携'!AL12</f>
        <v>6</v>
      </c>
      <c r="J31" s="4">
        <f>J30-$Q31*'連携'!G12-$R31*'連携'!O12-$S31*'連携'!W12-$T31*'連携'!AE12-$U31*'連携'!AM12</f>
        <v>0</v>
      </c>
      <c r="K31" s="4">
        <f>K30-$Q31*'連携'!H12-$R31*'連携'!P12-$S31*'連携'!X12-$T31*'連携'!AF12-$U31*'連携'!AN12</f>
        <v>14</v>
      </c>
      <c r="L31" s="4">
        <f>L30-$Q31*'連携'!I12-$R31*'連携'!Q12-$S31*'連携'!Y12-$T31*'連携'!AG12-$U31*'連携'!AO12</f>
        <v>0</v>
      </c>
      <c r="M31" s="4">
        <f>M30-$Q31*'連携'!J12-$R31*'連携'!R12-$S31*'連携'!Z12-$T31*'連携'!AH12-$U31*'連携'!AP12</f>
        <v>0</v>
      </c>
      <c r="N31" s="4">
        <f>IF(AND(SUM($Q31:$U31)=1,'連携'!B12&gt;0),'連携'!B12,"")</f>
        <v>0</v>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4</v>
      </c>
      <c r="H32" s="4">
        <f>H31-$Q32*'連携'!E13-$R32*'連携'!M13-$S32*'連携'!U13-$T32*'連携'!AC13-$U32*'連携'!AK13</f>
        <v>15</v>
      </c>
      <c r="I32" s="4">
        <f>I31-$Q32*'連携'!F13-$R32*'連携'!N13-$S32*'連携'!V13-$T32*'連携'!AD13-$U32*'連携'!AL13</f>
        <v>6</v>
      </c>
      <c r="J32" s="4">
        <f>J31-$Q32*'連携'!G13-$R32*'連携'!O13-$S32*'連携'!W13-$T32*'連携'!AE13-$U32*'連携'!AM13</f>
        <v>0</v>
      </c>
      <c r="K32" s="4">
        <f>K31-$Q32*'連携'!H13-$R32*'連携'!P13-$S32*'連携'!X13-$T32*'連携'!AF13-$U32*'連携'!AN13</f>
        <v>14</v>
      </c>
      <c r="L32" s="4">
        <f>L31-$Q32*'連携'!I13-$R32*'連携'!Q13-$S32*'連携'!Y13-$T32*'連携'!AG13-$U32*'連携'!AO13</f>
        <v>0</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4</v>
      </c>
      <c r="H33" s="4">
        <f>H32-$Q33*'連携'!E14-$R33*'連携'!M14-$S33*'連携'!U14-$T33*'連携'!AC14-$U33*'連携'!AK14</f>
        <v>15</v>
      </c>
      <c r="I33" s="4">
        <f>I32-$Q33*'連携'!F14-$R33*'連携'!N14-$S33*'連携'!V14-$T33*'連携'!AD14-$U33*'連携'!AL14</f>
        <v>6</v>
      </c>
      <c r="J33" s="4">
        <f>J32-$Q33*'連携'!G14-$R33*'連携'!O14-$S33*'連携'!W14-$T33*'連携'!AE14-$U33*'連携'!AM14</f>
        <v>0</v>
      </c>
      <c r="K33" s="4">
        <f>K32-$Q33*'連携'!H14-$R33*'連携'!P14-$S33*'連携'!X14-$T33*'連携'!AF14-$U33*'連携'!AN14</f>
        <v>14</v>
      </c>
      <c r="L33" s="4">
        <f>L32-$Q33*'連携'!I14-$R33*'連携'!Q14-$S33*'連携'!Y14-$T33*'連携'!AG14-$U33*'連携'!AO14</f>
        <v>0</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4</v>
      </c>
      <c r="H34" s="4">
        <f>H33-$Q34*'連携'!E15-$R34*'連携'!M15-$S34*'連携'!U15-$T34*'連携'!AC15-$U34*'連携'!AK15</f>
        <v>15</v>
      </c>
      <c r="I34" s="4">
        <f>I33-$Q34*'連携'!F15-$R34*'連携'!N15-$S34*'連携'!V15-$T34*'連携'!AD15-$U34*'連携'!AL15</f>
        <v>6</v>
      </c>
      <c r="J34" s="4">
        <f>J33-$Q34*'連携'!G15-$R34*'連携'!O15-$S34*'連携'!W15-$T34*'連携'!AE15-$U34*'連携'!AM15</f>
        <v>0</v>
      </c>
      <c r="K34" s="4">
        <f>K33-$Q34*'連携'!H15-$R34*'連携'!P15-$S34*'連携'!X15-$T34*'連携'!AF15-$U34*'連携'!AN15</f>
        <v>14</v>
      </c>
      <c r="L34" s="4">
        <f>L33-$Q34*'連携'!I15-$R34*'連携'!Q15-$S34*'連携'!Y15-$T34*'連携'!AG15-$U34*'連携'!AO15</f>
        <v>0</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4</v>
      </c>
      <c r="H35" s="4">
        <f>H34-$Q35*'連携'!E16-$R35*'連携'!M16-$S35*'連携'!U16-$T35*'連携'!AC16-$U35*'連携'!AK16</f>
        <v>15</v>
      </c>
      <c r="I35" s="4">
        <f>I34-$Q35*'連携'!F16-$R35*'連携'!N16-$S35*'連携'!V16-$T35*'連携'!AD16-$U35*'連携'!AL16</f>
        <v>6</v>
      </c>
      <c r="J35" s="4">
        <f>J34-$Q35*'連携'!G16-$R35*'連携'!O16-$S35*'連携'!W16-$T35*'連携'!AE16-$U35*'連携'!AM16</f>
        <v>0</v>
      </c>
      <c r="K35" s="4">
        <f>K34-$Q35*'連携'!H16-$R35*'連携'!P16-$S35*'連携'!X16-$T35*'連携'!AF16-$U35*'連携'!AN16</f>
        <v>14</v>
      </c>
      <c r="L35" s="4">
        <f>L34-$Q35*'連携'!I16-$R35*'連携'!Q16-$S35*'連携'!Y16-$T35*'連携'!AG16-$U35*'連携'!AO16</f>
        <v>0</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4</v>
      </c>
      <c r="H36" s="4">
        <f>H35-$Q36*'連携'!E17-$R36*'連携'!M17-$S36*'連携'!U17-$T36*'連携'!AC17-$U36*'連携'!AK17</f>
        <v>15</v>
      </c>
      <c r="I36" s="4">
        <f>I35-$Q36*'連携'!F17-$R36*'連携'!N17-$S36*'連携'!V17-$T36*'連携'!AD17-$U36*'連携'!AL17</f>
        <v>6</v>
      </c>
      <c r="J36" s="4">
        <f>J35-$Q36*'連携'!G17-$R36*'連携'!O17-$S36*'連携'!W17-$T36*'連携'!AE17-$U36*'連携'!AM17</f>
        <v>0</v>
      </c>
      <c r="K36" s="4">
        <f>K35-$Q36*'連携'!H17-$R36*'連携'!P17-$S36*'連携'!X17-$T36*'連携'!AF17-$U36*'連携'!AN17</f>
        <v>14</v>
      </c>
      <c r="L36" s="4">
        <f>L35-$Q36*'連携'!I17-$R36*'連携'!Q17-$S36*'連携'!Y17-$T36*'連携'!AG17-$U36*'連携'!AO17</f>
        <v>0</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4</v>
      </c>
      <c r="H37" s="4">
        <f>H36-$Q37*'連携'!E18-$R37*'連携'!M18-$S37*'連携'!U18-$T37*'連携'!AC18-$U37*'連携'!AK18</f>
        <v>15</v>
      </c>
      <c r="I37" s="4">
        <f>I36-$Q37*'連携'!F18-$R37*'連携'!N18-$S37*'連携'!V18-$T37*'連携'!AD18-$U37*'連携'!AL18</f>
        <v>6</v>
      </c>
      <c r="J37" s="4">
        <f>J36-$Q37*'連携'!G18-$R37*'連携'!O18-$S37*'連携'!W18-$T37*'連携'!AE18-$U37*'連携'!AM18</f>
        <v>0</v>
      </c>
      <c r="K37" s="4">
        <f>K36-$Q37*'連携'!H18-$R37*'連携'!P18-$S37*'連携'!X18-$T37*'連携'!AF18-$U37*'連携'!AN18</f>
        <v>14</v>
      </c>
      <c r="L37" s="4">
        <f>L36-$Q37*'連携'!I18-$R37*'連携'!Q18-$S37*'連携'!Y18-$T37*'連携'!AG18-$U37*'連携'!AO18</f>
        <v>0</v>
      </c>
      <c r="M37" s="4">
        <f>M36-$Q37*'連携'!J18-$R37*'連携'!R18-$S37*'連携'!Z18-$T37*'連携'!AH18-$U37*'連携'!AP18</f>
        <v>0</v>
      </c>
      <c r="N37" s="4">
        <f>IF(AND(SUM($Q37:$U37)=1,'連携'!B18&gt;0),'連携'!B18,"")</f>
      </c>
      <c r="O37" s="4">
        <f>IF(AND(SUM($Q37:$U37)=1,'連携'!C18&gt;0),'連携'!C18,"")</f>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4</v>
      </c>
      <c r="H38" s="4">
        <f>H37-$Q38*'連携'!E19-$R38*'連携'!M19-$S38*'連携'!U19-$T38*'連携'!AC19-$U38*'連携'!AK19</f>
        <v>15</v>
      </c>
      <c r="I38" s="4">
        <f>I37-$Q38*'連携'!F19-$R38*'連携'!N19-$S38*'連携'!V19-$T38*'連携'!AD19-$U38*'連携'!AL19</f>
        <v>6</v>
      </c>
      <c r="J38" s="4">
        <f>J37-$Q38*'連携'!G19-$R38*'連携'!O19-$S38*'連携'!W19-$T38*'連携'!AE19-$U38*'連携'!AM19</f>
        <v>0</v>
      </c>
      <c r="K38" s="4">
        <f>K37-$Q38*'連携'!H19-$R38*'連携'!P19-$S38*'連携'!X19-$T38*'連携'!AF19-$U38*'連携'!AN19</f>
        <v>14</v>
      </c>
      <c r="L38" s="4">
        <f>L37-$Q38*'連携'!I19-$R38*'連携'!Q19-$S38*'連携'!Y19-$T38*'連携'!AG19-$U38*'連携'!AO19</f>
        <v>0</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4</v>
      </c>
      <c r="H39" s="4">
        <f>H38-$Q39*'連携'!E20-$R39*'連携'!M20-$S39*'連携'!U20-$T39*'連携'!AC20-$U39*'連携'!AK20</f>
        <v>15</v>
      </c>
      <c r="I39" s="4">
        <f>I38-$Q39*'連携'!F20-$R39*'連携'!N20-$S39*'連携'!V20-$T39*'連携'!AD20-$U39*'連携'!AL20</f>
        <v>6</v>
      </c>
      <c r="J39" s="4">
        <f>J38-$Q39*'連携'!G20-$R39*'連携'!O20-$S39*'連携'!W20-$T39*'連携'!AE20-$U39*'連携'!AM20</f>
        <v>0</v>
      </c>
      <c r="K39" s="4">
        <f>K38-$Q39*'連携'!H20-$R39*'連携'!P20-$S39*'連携'!X20-$T39*'連携'!AF20-$U39*'連携'!AN20</f>
        <v>14</v>
      </c>
      <c r="L39" s="4">
        <f>L38-$Q39*'連携'!I20-$R39*'連携'!Q20-$S39*'連携'!Y20-$T39*'連携'!AG20-$U39*'連携'!AO20</f>
        <v>0</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4</v>
      </c>
      <c r="H40" s="4">
        <f>H39-$Q40*'連携'!E21-$R40*'連携'!M21-$S40*'連携'!U21-$T40*'連携'!AC21-$U40*'連携'!AK21</f>
        <v>15</v>
      </c>
      <c r="I40" s="4">
        <f>I39-$Q40*'連携'!F21-$R40*'連携'!N21-$S40*'連携'!V21-$T40*'連携'!AD21-$U40*'連携'!AL21</f>
        <v>6</v>
      </c>
      <c r="J40" s="4">
        <f>J39-$Q40*'連携'!G21-$R40*'連携'!O21-$S40*'連携'!W21-$T40*'連携'!AE21-$U40*'連携'!AM21</f>
        <v>0</v>
      </c>
      <c r="K40" s="4">
        <f>K39-$Q40*'連携'!H21-$R40*'連携'!P21-$S40*'連携'!X21-$T40*'連携'!AF21-$U40*'連携'!AN21</f>
        <v>14</v>
      </c>
      <c r="L40" s="4">
        <f>L39-$Q40*'連携'!I21-$R40*'連携'!Q21-$S40*'連携'!Y21-$T40*'連携'!AG21-$U40*'連携'!AO21</f>
        <v>0</v>
      </c>
      <c r="M40" s="4">
        <f>M39-$Q40*'連携'!J21-$R40*'連携'!R21-$S40*'連携'!Z21-$T40*'連携'!AH21-$U40*'連携'!AP21</f>
        <v>0</v>
      </c>
      <c r="N40" s="4">
        <f>IF(AND(SUM($Q40:$U40)=1,'連携'!B21&gt;0),'連携'!B21,"")</f>
      </c>
      <c r="O40" s="4">
        <f>IF(AND(SUM($Q40:$U40)=1,'連携'!C21&gt;0),'連携'!C21,"")</f>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4</v>
      </c>
      <c r="H41" s="4">
        <f>H40-$Q41*'連携'!E22-$R41*'連携'!M22-$S41*'連携'!U22-$T41*'連携'!AC22-$U41*'連携'!AK22</f>
        <v>15</v>
      </c>
      <c r="I41" s="4">
        <f>I40-$Q41*'連携'!F22-$R41*'連携'!N22-$S41*'連携'!V22-$T41*'連携'!AD22-$U41*'連携'!AL22</f>
        <v>6</v>
      </c>
      <c r="J41" s="4">
        <f>J40-$Q41*'連携'!G22-$R41*'連携'!O22-$S41*'連携'!W22-$T41*'連携'!AE22-$U41*'連携'!AM22</f>
        <v>0</v>
      </c>
      <c r="K41" s="4">
        <f>K40-$Q41*'連携'!H22-$R41*'連携'!P22-$S41*'連携'!X22-$T41*'連携'!AF22-$U41*'連携'!AN22</f>
        <v>14</v>
      </c>
      <c r="L41" s="4">
        <f>L40-$Q41*'連携'!I22-$R41*'連携'!Q22-$S41*'連携'!Y22-$T41*'連携'!AG22-$U41*'連携'!AO22</f>
        <v>0</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4</v>
      </c>
      <c r="H42" s="4">
        <f>H41-$Q42*'連携'!E23-$R42*'連携'!M23-$S42*'連携'!U23-$T42*'連携'!AC23-$U42*'連携'!AK23</f>
        <v>15</v>
      </c>
      <c r="I42" s="4">
        <f>I41-$Q42*'連携'!F23-$R42*'連携'!N23-$S42*'連携'!V23-$T42*'連携'!AD23-$U42*'連携'!AL23</f>
        <v>6</v>
      </c>
      <c r="J42" s="4">
        <f>J41-$Q42*'連携'!G23-$R42*'連携'!O23-$S42*'連携'!W23-$T42*'連携'!AE23-$U42*'連携'!AM23</f>
        <v>0</v>
      </c>
      <c r="K42" s="4">
        <f>K41-$Q42*'連携'!H23-$R42*'連携'!P23-$S42*'連携'!X23-$T42*'連携'!AF23-$U42*'連携'!AN23</f>
        <v>14</v>
      </c>
      <c r="L42" s="4">
        <f>L41-$Q42*'連携'!I23-$R42*'連携'!Q23-$S42*'連携'!Y23-$T42*'連携'!AG23-$U42*'連携'!AO23</f>
        <v>0</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4</v>
      </c>
      <c r="H43" s="4">
        <f>H42-$Q43*'連携'!E24-$R43*'連携'!M24-$S43*'連携'!U24-$T43*'連携'!AC24-$U43*'連携'!AK24</f>
        <v>15</v>
      </c>
      <c r="I43" s="4">
        <f>I42-$Q43*'連携'!F24-$R43*'連携'!N24-$S43*'連携'!V24-$T43*'連携'!AD24-$U43*'連携'!AL24</f>
        <v>6</v>
      </c>
      <c r="J43" s="4">
        <f>J42-$Q43*'連携'!G24-$R43*'連携'!O24-$S43*'連携'!W24-$T43*'連携'!AE24-$U43*'連携'!AM24</f>
        <v>0</v>
      </c>
      <c r="K43" s="4">
        <f>K42-$Q43*'連携'!H24-$R43*'連携'!P24-$S43*'連携'!X24-$T43*'連携'!AF24-$U43*'連携'!AN24</f>
        <v>14</v>
      </c>
      <c r="L43" s="4">
        <f>L42-$Q43*'連携'!I24-$R43*'連携'!Q24-$S43*'連携'!Y24-$T43*'連携'!AG24-$U43*'連携'!AO24</f>
        <v>0</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4</v>
      </c>
      <c r="H44" s="4">
        <f>H43-$Q44*'連携'!E25-$R44*'連携'!M25-$S44*'連携'!U25-$T44*'連携'!AC25-$U44*'連携'!AK25</f>
        <v>15</v>
      </c>
      <c r="I44" s="4">
        <f>I43-$Q44*'連携'!F25-$R44*'連携'!N25-$S44*'連携'!V25-$T44*'連携'!AD25-$U44*'連携'!AL25</f>
        <v>6</v>
      </c>
      <c r="J44" s="4">
        <f>J43-$Q44*'連携'!G25-$R44*'連携'!O25-$S44*'連携'!W25-$T44*'連携'!AE25-$U44*'連携'!AM25</f>
        <v>0</v>
      </c>
      <c r="K44" s="4">
        <f>K43-$Q44*'連携'!H25-$R44*'連携'!P25-$S44*'連携'!X25-$T44*'連携'!AF25-$U44*'連携'!AN25</f>
        <v>14</v>
      </c>
      <c r="L44" s="4">
        <f>L43-$Q44*'連携'!I25-$R44*'連携'!Q25-$S44*'連携'!Y25-$T44*'連携'!AG25-$U44*'連携'!AO25</f>
        <v>0</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4</v>
      </c>
      <c r="H45" s="4">
        <f>H44-$Q45*'連携'!E26-$R45*'連携'!M26-$S45*'連携'!U26-$T45*'連携'!AC26-$U45*'連携'!AK26</f>
        <v>15</v>
      </c>
      <c r="I45" s="4">
        <f>I44-$Q45*'連携'!F26-$R45*'連携'!N26-$S45*'連携'!V26-$T45*'連携'!AD26-$U45*'連携'!AL26</f>
        <v>6</v>
      </c>
      <c r="J45" s="4">
        <f>J44-$Q45*'連携'!G26-$R45*'連携'!O26-$S45*'連携'!W26-$T45*'連携'!AE26-$U45*'連携'!AM26</f>
        <v>0</v>
      </c>
      <c r="K45" s="4">
        <f>K44-$Q45*'連携'!H26-$R45*'連携'!P26-$S45*'連携'!X26-$T45*'連携'!AF26-$U45*'連携'!AN26</f>
        <v>14</v>
      </c>
      <c r="L45" s="4">
        <f>L44-$Q45*'連携'!I26-$R45*'連携'!Q26-$S45*'連携'!Y26-$T45*'連携'!AG26-$U45*'連携'!AO26</f>
        <v>0</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4</v>
      </c>
      <c r="H46" s="4">
        <f>H45-$Q46*'連携'!E27-$R46*'連携'!M27-$S46*'連携'!U27-$T46*'連携'!AC27-$U46*'連携'!AK27</f>
        <v>15</v>
      </c>
      <c r="I46" s="4">
        <f>I45-$Q46*'連携'!F27-$R46*'連携'!N27-$S46*'連携'!V27-$T46*'連携'!AD27-$U46*'連携'!AL27</f>
        <v>6</v>
      </c>
      <c r="J46" s="4">
        <f>J45-$Q46*'連携'!G27-$R46*'連携'!O27-$S46*'連携'!W27-$T46*'連携'!AE27-$U46*'連携'!AM27</f>
        <v>0</v>
      </c>
      <c r="K46" s="4">
        <f>K45-$Q46*'連携'!H27-$R46*'連携'!P27-$S46*'連携'!X27-$T46*'連携'!AF27-$U46*'連携'!AN27</f>
        <v>14</v>
      </c>
      <c r="L46" s="4">
        <f>L45-$Q46*'連携'!I27-$R46*'連携'!Q27-$S46*'連携'!Y27-$T46*'連携'!AG27-$U46*'連携'!AO27</f>
        <v>0</v>
      </c>
      <c r="M46" s="4">
        <f>M45-$Q46*'連携'!J27-$R46*'連携'!R27-$S46*'連携'!Z27-$T46*'連携'!AH27-$U46*'連携'!AP27</f>
        <v>0</v>
      </c>
      <c r="N46" s="4">
        <f>IF(AND(SUM($Q46:$U46)=1,'連携'!B27&gt;0),'連携'!B27,"")</f>
      </c>
      <c r="O46" s="4">
        <f>IF(AND(SUM($Q46:$U46)=1,'連携'!C27&gt;0),'連携'!C27,"")</f>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1</v>
      </c>
      <c r="H47" s="4">
        <f>H46-$Q47*'連携'!E28-$R47*'連携'!M28-$S47*'連携'!U28-$T47*'連携'!AC28-$U47*'連携'!AK28</f>
        <v>12</v>
      </c>
      <c r="I47" s="4">
        <f>I46-$Q47*'連携'!F28-$R47*'連携'!N28-$S47*'連携'!V28-$T47*'連携'!AD28-$U47*'連携'!AL28</f>
        <v>6</v>
      </c>
      <c r="J47" s="4">
        <f>J46-$Q47*'連携'!G28-$R47*'連携'!O28-$S47*'連携'!W28-$T47*'連携'!AE28-$U47*'連携'!AM28</f>
        <v>0</v>
      </c>
      <c r="K47" s="4">
        <f>K46-$Q47*'連携'!H28-$R47*'連携'!P28-$S47*'連携'!X28-$T47*'連携'!AF28-$U47*'連携'!AN28</f>
        <v>10</v>
      </c>
      <c r="L47" s="4">
        <f>L46-$Q47*'連携'!I28-$R47*'連携'!Q28-$S47*'連携'!Y28-$T47*'連携'!AG28-$U47*'連携'!AO28</f>
        <v>0</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1</v>
      </c>
    </row>
    <row r="48" spans="1:17" ht="12.75">
      <c r="A48" s="26"/>
      <c r="B48" s="25"/>
      <c r="C48" s="25"/>
      <c r="D48" s="25"/>
      <c r="E48" s="25"/>
      <c r="F48" s="25"/>
      <c r="G48" s="4">
        <f>G47-$Q48*'連携'!D29-$R48*'連携'!L29-$S48*'連携'!T29-$T48*'連携'!AB29-$U48*'連携'!AJ29</f>
        <v>1</v>
      </c>
      <c r="H48" s="4">
        <f>H47-$Q48*'連携'!E29-$R48*'連携'!M29-$S48*'連携'!U29-$T48*'連携'!AC29-$U48*'連携'!AK29</f>
        <v>12</v>
      </c>
      <c r="I48" s="4">
        <f>I47-$Q48*'連携'!F29-$R48*'連携'!N29-$S48*'連携'!V29-$T48*'連携'!AD29-$U48*'連携'!AL29</f>
        <v>6</v>
      </c>
      <c r="J48" s="4">
        <f>J47-$Q48*'連携'!G29-$R48*'連携'!O29-$S48*'連携'!W29-$T48*'連携'!AE29-$U48*'連携'!AM29</f>
        <v>0</v>
      </c>
      <c r="K48" s="4">
        <f>K47-$Q48*'連携'!H29-$R48*'連携'!P29-$S48*'連携'!X29-$T48*'連携'!AF29-$U48*'連携'!AN29</f>
        <v>10</v>
      </c>
      <c r="L48" s="4">
        <f>L47-$Q48*'連携'!I29-$R48*'連携'!Q29-$S48*'連携'!Y29-$T48*'連携'!AG29-$U48*'連携'!AO29</f>
        <v>0</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1</v>
      </c>
      <c r="H49" s="4">
        <f>H48-$Q49*'連携'!E30-$R49*'連携'!M30-$S49*'連携'!U30-$T49*'連携'!AC30-$U49*'連携'!AK30</f>
        <v>8</v>
      </c>
      <c r="I49" s="4">
        <f>I48-$Q49*'連携'!F30-$R49*'連携'!N30-$S49*'連携'!V30-$T49*'連携'!AD30-$U49*'連携'!AL30</f>
        <v>3</v>
      </c>
      <c r="J49" s="4">
        <f>J48-$Q49*'連携'!G30-$R49*'連携'!O30-$S49*'連携'!W30-$T49*'連携'!AE30-$U49*'連携'!AM30</f>
        <v>0</v>
      </c>
      <c r="K49" s="4">
        <f>K48-$Q49*'連携'!H30-$R49*'連携'!P30-$S49*'連携'!X30-$T49*'連携'!AF30-$U49*'連携'!AN30</f>
        <v>7</v>
      </c>
      <c r="L49" s="4">
        <f>L48-$Q49*'連携'!I30-$R49*'連携'!Q30-$S49*'連携'!Y30-$T49*'連携'!AG30-$U49*'連携'!AO30</f>
        <v>0</v>
      </c>
      <c r="M49" s="4">
        <f>M48-$Q49*'連携'!J30-$R49*'連携'!R30-$S49*'連携'!Z30-$T49*'連携'!AH30-$U49*'連携'!AP30</f>
        <v>0</v>
      </c>
      <c r="N49" s="4">
        <f>IF(AND(SUM($Q49:$U49)=1,'連携'!B30&gt;0),'連携'!B30,"")</f>
      </c>
      <c r="O49" s="4">
        <f>IF(AND(SUM($Q49:$U49)=1,'連携'!C30&gt;0),'連携'!C30,"")</f>
      </c>
      <c r="P49" s="4" t="str">
        <f>'連携'!A30</f>
        <v>静冬ノ籠</v>
      </c>
      <c r="Q49" s="4">
        <f>IF(AND($G48&gt;='連携'!D30,$H48&gt;='連携'!E30,$I48&gt;='連携'!F30,$J48&gt;='連携'!G30,$K48&gt;='連携'!H30,$L48&gt;='連携'!I30,$M48&gt;='連携'!J30),1,0)</f>
        <v>1</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12.xml><?xml version="1.0" encoding="utf-8"?>
<worksheet xmlns="http://schemas.openxmlformats.org/spreadsheetml/2006/main" xmlns:r="http://schemas.openxmlformats.org/officeDocument/2006/relationships">
  <dimension ref="A1:M52"/>
  <sheetViews>
    <sheetView workbookViewId="0" topLeftCell="A1">
      <selection activeCell="H42" sqref="H42"/>
    </sheetView>
  </sheetViews>
  <sheetFormatPr defaultColWidth="13.7109375" defaultRowHeight="12"/>
  <cols>
    <col min="1" max="1" width="25.8515625" style="4" customWidth="1"/>
    <col min="2" max="2" width="0" style="4" hidden="1" customWidth="1"/>
    <col min="3" max="3" width="4.00390625" style="4" customWidth="1"/>
    <col min="4" max="5" width="7.28125" style="4" customWidth="1"/>
    <col min="6" max="6" width="6.140625" style="4" customWidth="1"/>
    <col min="7" max="7" width="5.421875" style="4" customWidth="1"/>
    <col min="8" max="8" width="29.140625" style="4" customWidth="1"/>
    <col min="9" max="9" width="0" style="4" hidden="1" customWidth="1"/>
    <col min="10" max="10" width="4.00390625" style="4" customWidth="1"/>
    <col min="11" max="11" width="7.28125" style="4" customWidth="1"/>
    <col min="12" max="13" width="6.140625" style="4" customWidth="1"/>
    <col min="14" max="16384" width="12.8515625" style="4" customWidth="1"/>
  </cols>
  <sheetData>
    <row r="1" spans="1:13" ht="12.75">
      <c r="A1" s="5" t="s">
        <v>244</v>
      </c>
      <c r="B1" s="5" t="s">
        <v>44</v>
      </c>
      <c r="C1" s="5" t="s">
        <v>47</v>
      </c>
      <c r="D1" s="5" t="s">
        <v>48</v>
      </c>
      <c r="E1" s="5" t="s">
        <v>49</v>
      </c>
      <c r="F1" s="5" t="s">
        <v>245</v>
      </c>
      <c r="H1" s="5">
        <f>CONCATENATE("五番隊 行動順：",F48)</f>
        <v>0</v>
      </c>
      <c r="I1" s="5" t="s">
        <v>44</v>
      </c>
      <c r="J1" s="5" t="s">
        <v>47</v>
      </c>
      <c r="K1" s="5" t="s">
        <v>48</v>
      </c>
      <c r="L1" s="5" t="s">
        <v>49</v>
      </c>
      <c r="M1" s="5" t="s">
        <v>245</v>
      </c>
    </row>
    <row r="2" spans="1:13" ht="12.75">
      <c r="A2" s="19" t="s">
        <v>111</v>
      </c>
      <c r="B2" s="4">
        <f>MATCH(A2,'妖怪リスト'!$B$2:$B$200,0)</f>
        <v>47</v>
      </c>
      <c r="C2" s="4">
        <f>INDEX('妖怪リスト'!D$2:D$200,$B2,1)</f>
        <v>26</v>
      </c>
      <c r="D2" s="4">
        <f>INDEX('妖怪リスト'!E$2:E$200,$B2,1)</f>
        <v>10260</v>
      </c>
      <c r="E2" s="4">
        <f>INDEX('妖怪リスト'!F$2:F$200,$B2,1)</f>
        <v>9060</v>
      </c>
      <c r="F2" s="4">
        <f>INDEX('妖怪リスト'!$C$2:$C$200,$B2,1)</f>
        <v>0</v>
      </c>
      <c r="H2" s="19" t="s">
        <v>132</v>
      </c>
      <c r="I2" s="4">
        <f>MATCH(H2,'妖怪リスト'!$B$2:$B$200,0)</f>
        <v>67</v>
      </c>
      <c r="J2" s="4">
        <f>INDEX('妖怪リスト'!$D$2:D$200,$I2,1)</f>
        <v>22</v>
      </c>
      <c r="K2" s="4">
        <f>INDEX('妖怪リスト'!$E$2:$E$200,$I2,1)</f>
        <v>8344</v>
      </c>
      <c r="L2" s="4">
        <f>INDEX('妖怪リスト'!$F$2:$F$200,$I2,1)</f>
        <v>9010</v>
      </c>
      <c r="M2" s="4">
        <f>INDEX('妖怪リスト'!$C$2:$C$200,$I2,1)</f>
        <v>0</v>
      </c>
    </row>
    <row r="3" spans="1:13" ht="12.75">
      <c r="A3" s="19" t="s">
        <v>92</v>
      </c>
      <c r="B3" s="4">
        <f>MATCH(A3,'妖怪リスト'!$B$2:$B$200,0)</f>
        <v>28</v>
      </c>
      <c r="C3" s="4">
        <f>INDEX('妖怪リスト'!$D$2:$D$200,B3,1)</f>
        <v>22</v>
      </c>
      <c r="D3" s="4">
        <f>INDEX('妖怪リスト'!E$2:E$200,$B3,1)</f>
        <v>9091</v>
      </c>
      <c r="E3" s="4">
        <f>INDEX('妖怪リスト'!F$2:F$200,$B3,1)</f>
        <v>9139</v>
      </c>
      <c r="F3" s="4">
        <f>INDEX('妖怪リスト'!$C$2:$C$200,$B3,1)</f>
        <v>0</v>
      </c>
      <c r="H3" s="19" t="s">
        <v>120</v>
      </c>
      <c r="I3" s="4">
        <f>MATCH(H3,'妖怪リスト'!$B$2:$B$200,0)</f>
        <v>53</v>
      </c>
      <c r="J3" s="4">
        <f>INDEX('妖怪リスト'!$D$2:D$200,$I3,1)</f>
        <v>22</v>
      </c>
      <c r="K3" s="4">
        <f>INDEX('妖怪リスト'!$E$2:$E$200,$I3,1)</f>
        <v>7968</v>
      </c>
      <c r="L3" s="4">
        <f>INDEX('妖怪リスト'!$F$2:$F$200,$I3,1)</f>
        <v>7414</v>
      </c>
      <c r="M3" s="4">
        <f>INDEX('妖怪リスト'!$C$2:$C$200,$I3,1)</f>
        <v>0</v>
      </c>
    </row>
    <row r="4" spans="1:13" ht="12.75">
      <c r="A4" s="19" t="s">
        <v>121</v>
      </c>
      <c r="B4" s="4">
        <f>MATCH(A4,'妖怪リスト'!$B$2:$B$200,0)</f>
        <v>54</v>
      </c>
      <c r="C4" s="4">
        <f>INDEX('妖怪リスト'!$D$2:$D$200,B4,1)</f>
        <v>22</v>
      </c>
      <c r="D4" s="4">
        <f>INDEX('妖怪リスト'!E$2:E$200,$B4,1)</f>
        <v>10262</v>
      </c>
      <c r="E4" s="4">
        <f>INDEX('妖怪リスト'!F$2:F$200,$B4,1)</f>
        <v>7769</v>
      </c>
      <c r="F4" s="4">
        <f>INDEX('妖怪リスト'!$C$2:$C$200,$B4,1)</f>
        <v>0</v>
      </c>
      <c r="H4" s="19" t="s">
        <v>148</v>
      </c>
      <c r="I4" s="4">
        <f>MATCH(H4,'妖怪リスト'!$B$2:$B$200,0)</f>
        <v>101</v>
      </c>
      <c r="J4" s="4">
        <f>INDEX('妖怪リスト'!$D$2:D$200,$I4,1)</f>
        <v>17</v>
      </c>
      <c r="K4" s="4">
        <f>INDEX('妖怪リスト'!$E$2:$E$200,$I4,1)</f>
        <v>4989</v>
      </c>
      <c r="L4" s="4">
        <f>INDEX('妖怪リスト'!$F$2:$F$200,$I4,1)</f>
        <v>5082</v>
      </c>
      <c r="M4" s="4">
        <f>INDEX('妖怪リスト'!$C$2:$C$200,$I4,1)</f>
        <v>0</v>
      </c>
    </row>
    <row r="5" spans="1:13" ht="12.75">
      <c r="A5" s="19" t="s">
        <v>119</v>
      </c>
      <c r="B5" s="4">
        <f>MATCH(A5,'妖怪リスト'!$B$2:$B$200,0)</f>
        <v>52</v>
      </c>
      <c r="C5" s="4">
        <f>INDEX('妖怪リスト'!$D$2:$D$200,B5,1)</f>
        <v>22</v>
      </c>
      <c r="D5" s="4">
        <f>INDEX('妖怪リスト'!E$2:E$200,$B5,1)</f>
        <v>8624</v>
      </c>
      <c r="E5" s="4">
        <f>INDEX('妖怪リスト'!F$2:F$200,$B5,1)</f>
        <v>8624</v>
      </c>
      <c r="F5" s="4">
        <f>INDEX('妖怪リスト'!$C$2:$C$200,$B5,1)</f>
        <v>0</v>
      </c>
      <c r="H5" s="19" t="s">
        <v>101</v>
      </c>
      <c r="I5" s="4">
        <f>MATCH(H5,'妖怪リスト'!$B$2:$B$200,0)</f>
        <v>37</v>
      </c>
      <c r="J5" s="4">
        <f>INDEX('妖怪リスト'!$D$2:D$200,$I5,1)</f>
        <v>15</v>
      </c>
      <c r="K5" s="4">
        <f>INDEX('妖怪リスト'!$E$2:$E$200,$I5,1)</f>
        <v>4137</v>
      </c>
      <c r="L5" s="4">
        <f>INDEX('妖怪リスト'!$F$2:$F$200,$I5,1)</f>
        <v>4137</v>
      </c>
      <c r="M5" s="4">
        <f>INDEX('妖怪リスト'!$C$2:$C$200,$I5,1)</f>
        <v>0</v>
      </c>
    </row>
    <row r="6" spans="1:13" ht="12.75">
      <c r="A6" s="19" t="s">
        <v>127</v>
      </c>
      <c r="B6" s="4">
        <f>MATCH(A6,'妖怪リスト'!$B$2:$B$200,0)</f>
        <v>61</v>
      </c>
      <c r="C6" s="4">
        <f>INDEX('妖怪リスト'!$D$2:$D$200,B6,1)</f>
        <v>22</v>
      </c>
      <c r="D6" s="4">
        <f>INDEX('妖怪リスト'!E$2:E$200,$B6,1)</f>
        <v>8705</v>
      </c>
      <c r="E6" s="4">
        <f>INDEX('妖怪リスト'!F$2:F$200,$B6,1)</f>
        <v>9558</v>
      </c>
      <c r="F6" s="4">
        <f>INDEX('妖怪リスト'!$C$2:$C$200,$B6,1)</f>
        <v>0</v>
      </c>
      <c r="H6" s="19" t="s">
        <v>161</v>
      </c>
      <c r="I6" s="4">
        <f>MATCH(H6,'妖怪リスト'!$B$2:$B$200,0)</f>
        <v>115</v>
      </c>
      <c r="J6" s="4">
        <f>INDEX('妖怪リスト'!$D$2:D$200,$I6,1)</f>
        <v>12</v>
      </c>
      <c r="K6" s="4">
        <f>INDEX('妖怪リスト'!$E$2:$E$200,$I6,1)</f>
        <v>3307</v>
      </c>
      <c r="L6" s="4">
        <f>INDEX('妖怪リスト'!$F$2:$F$200,$I6,1)</f>
        <v>2995</v>
      </c>
      <c r="M6" s="4">
        <f>INDEX('妖怪リスト'!$C$2:$C$200,$I6,1)</f>
        <v>0</v>
      </c>
    </row>
    <row r="7" spans="1:13" ht="12.75">
      <c r="A7" s="15" t="s">
        <v>246</v>
      </c>
      <c r="C7" s="4">
        <f>SUM(C2:C6)</f>
        <v>114</v>
      </c>
      <c r="D7" s="4">
        <f>SUM(D2:D6)*F7</f>
        <v>65718.8</v>
      </c>
      <c r="E7" s="4">
        <f>INT(SUM(E2:E6)*F7/10)</f>
        <v>6181</v>
      </c>
      <c r="F7" s="4">
        <f>IF(AND(F2=F3,F3=F4,F4=F5,F5=F6),1.4,1)</f>
        <v>1.4</v>
      </c>
      <c r="H7" s="15" t="s">
        <v>246</v>
      </c>
      <c r="J7" s="4">
        <f>SUM(J2:J6)</f>
        <v>88</v>
      </c>
      <c r="K7" s="27">
        <f>SUM(K2:K6)*M7+$D$7*0.2+500*5</f>
        <v>55886.76</v>
      </c>
      <c r="L7" s="4">
        <f>INT((SUM(L2:L6)*M7+SUM($E$2:$E$6)*$F$7*0.2+1000*5)/10)</f>
        <v>5745</v>
      </c>
      <c r="M7" s="4">
        <f>IF(AND(M2=M3,M3=M4,M4=M5,M5=M6),1.4,1)</f>
        <v>1.4</v>
      </c>
    </row>
    <row r="9" spans="1:13" ht="12.75">
      <c r="A9" s="5">
        <f>CONCATENATE("一番隊 行動順：",F44)</f>
        <v>0</v>
      </c>
      <c r="B9" s="5" t="s">
        <v>44</v>
      </c>
      <c r="C9" s="5" t="s">
        <v>47</v>
      </c>
      <c r="D9" s="5" t="s">
        <v>48</v>
      </c>
      <c r="E9" s="5" t="s">
        <v>49</v>
      </c>
      <c r="F9" s="5" t="s">
        <v>245</v>
      </c>
      <c r="H9" s="5">
        <f>CONCATENATE("六番隊 行動順：",F49)</f>
        <v>0</v>
      </c>
      <c r="I9" s="5" t="s">
        <v>44</v>
      </c>
      <c r="J9" s="5" t="s">
        <v>47</v>
      </c>
      <c r="K9" s="5" t="s">
        <v>48</v>
      </c>
      <c r="L9" s="5" t="s">
        <v>49</v>
      </c>
      <c r="M9" s="5" t="s">
        <v>245</v>
      </c>
    </row>
    <row r="10" spans="1:13" ht="12.75">
      <c r="A10" s="19" t="s">
        <v>98</v>
      </c>
      <c r="B10" s="4">
        <f>MATCH(A10,'妖怪リスト'!$B$2:$B$200,0)</f>
        <v>34</v>
      </c>
      <c r="C10" s="4">
        <f>INDEX('妖怪リスト'!D$2:D$200,$B10,1)</f>
        <v>19</v>
      </c>
      <c r="D10" s="4">
        <f>INDEX('妖怪リスト'!E$2:E$200,$B10,1)</f>
        <v>9192</v>
      </c>
      <c r="E10" s="4">
        <f>INDEX('妖怪リスト'!F$2:F$200,$B10,1)</f>
        <v>8873</v>
      </c>
      <c r="F10" s="4">
        <f>INDEX('妖怪リスト'!$C$2:$C$200,$B10,1)</f>
        <v>0</v>
      </c>
      <c r="H10" s="19" t="s">
        <v>125</v>
      </c>
      <c r="I10" s="4">
        <f>MATCH(H10,'妖怪リスト'!$B$2:$B$200,0)</f>
        <v>58</v>
      </c>
      <c r="J10" s="4">
        <f>INDEX('妖怪リスト'!$D$2:D$200,$I10,1)</f>
        <v>21</v>
      </c>
      <c r="K10" s="4">
        <f>INDEX('妖怪リスト'!$E$2:$E$200,$I10,1)</f>
        <v>9478</v>
      </c>
      <c r="L10" s="4">
        <f>INDEX('妖怪リスト'!$F$2:$F$200,$I10,1)</f>
        <v>8612</v>
      </c>
      <c r="M10" s="4">
        <f>INDEX('妖怪リスト'!$C$2:$C$200,$I10,1)</f>
        <v>0</v>
      </c>
    </row>
    <row r="11" spans="1:13" ht="12.75">
      <c r="A11" s="19" t="s">
        <v>126</v>
      </c>
      <c r="B11" s="4">
        <f>MATCH(A11,'妖怪リスト'!$B$2:$B$200,0)</f>
        <v>59</v>
      </c>
      <c r="C11" s="4">
        <f>INDEX('妖怪リスト'!$D$2:$D$200,B11,1)</f>
        <v>21</v>
      </c>
      <c r="D11" s="4">
        <f>INDEX('妖怪リスト'!E$2:E$200,$B11,1)</f>
        <v>9173</v>
      </c>
      <c r="E11" s="4">
        <f>INDEX('妖怪リスト'!F$2:F$200,$B11,1)</f>
        <v>8529</v>
      </c>
      <c r="F11" s="4">
        <f>INDEX('妖怪リスト'!$C$2:$C$200,$B11,1)</f>
        <v>0</v>
      </c>
      <c r="H11" s="19" t="s">
        <v>77</v>
      </c>
      <c r="I11" s="4">
        <f>MATCH(H11,'妖怪リスト'!$B$2:$B$200,0)</f>
        <v>8</v>
      </c>
      <c r="J11" s="4">
        <f>INDEX('妖怪リスト'!$D$2:D$200,$I11,1)</f>
        <v>17</v>
      </c>
      <c r="K11" s="4">
        <f>INDEX('妖怪リスト'!$E$2:$E$200,$I11,1)</f>
        <v>6915</v>
      </c>
      <c r="L11" s="4">
        <f>INDEX('妖怪リスト'!$F$2:$F$200,$I11,1)</f>
        <v>7080</v>
      </c>
      <c r="M11" s="4">
        <f>INDEX('妖怪リスト'!$C$2:$C$200,$I11,1)</f>
        <v>0</v>
      </c>
    </row>
    <row r="12" spans="1:13" ht="12.75">
      <c r="A12" s="19" t="s">
        <v>76</v>
      </c>
      <c r="B12" s="4">
        <f>MATCH(A12,'妖怪リスト'!$B$2:$B$200,0)</f>
        <v>7</v>
      </c>
      <c r="C12" s="4">
        <f>INDEX('妖怪リスト'!$D$2:$D$200,B12,1)</f>
        <v>18</v>
      </c>
      <c r="D12" s="4">
        <f>INDEX('妖怪リスト'!E$2:E$200,$B12,1)</f>
        <v>7080</v>
      </c>
      <c r="E12" s="4">
        <f>INDEX('妖怪リスト'!F$2:F$200,$B12,1)</f>
        <v>8471</v>
      </c>
      <c r="F12" s="4">
        <f>INDEX('妖怪リスト'!$C$2:$C$200,$B12,1)</f>
        <v>0</v>
      </c>
      <c r="H12" s="19" t="s">
        <v>146</v>
      </c>
      <c r="I12" s="4">
        <f>MATCH(H12,'妖怪リスト'!$B$2:$B$200,0)</f>
        <v>99</v>
      </c>
      <c r="J12" s="4">
        <f>INDEX('妖怪リスト'!$D$2:D$200,$I12,1)</f>
        <v>17</v>
      </c>
      <c r="K12" s="4">
        <f>INDEX('妖怪リスト'!$E$2:$E$200,$I12,1)</f>
        <v>7746</v>
      </c>
      <c r="L12" s="4">
        <f>INDEX('妖怪リスト'!$F$2:$F$200,$I12,1)</f>
        <v>5892</v>
      </c>
      <c r="M12" s="4">
        <f>INDEX('妖怪リスト'!$C$2:$C$200,$I12,1)</f>
        <v>0</v>
      </c>
    </row>
    <row r="13" spans="1:13" ht="12.75">
      <c r="A13" s="19" t="s">
        <v>80</v>
      </c>
      <c r="B13" s="4">
        <f>MATCH(A13,'妖怪リスト'!$B$2:$B$200,0)</f>
        <v>12</v>
      </c>
      <c r="C13" s="4">
        <f>INDEX('妖怪リスト'!$D$2:$D$200,B13,1)</f>
        <v>15</v>
      </c>
      <c r="D13" s="4">
        <f>INDEX('妖怪リスト'!E$2:E$200,$B13,1)</f>
        <v>5370</v>
      </c>
      <c r="E13" s="4">
        <f>INDEX('妖怪リスト'!F$2:F$200,$B13,1)</f>
        <v>4188</v>
      </c>
      <c r="F13" s="4">
        <f>INDEX('妖怪リスト'!$C$2:$C$200,$B13,1)</f>
        <v>0</v>
      </c>
      <c r="H13" s="19" t="s">
        <v>91</v>
      </c>
      <c r="I13" s="4">
        <f>MATCH(H13,'妖怪リスト'!$B$2:$B$200,0)</f>
        <v>26</v>
      </c>
      <c r="J13" s="4">
        <f>INDEX('妖怪リスト'!$D$2:D$200,$I13,1)</f>
        <v>19</v>
      </c>
      <c r="K13" s="4">
        <f>INDEX('妖怪リスト'!$E$2:$E$200,$I13,1)</f>
        <v>8018</v>
      </c>
      <c r="L13" s="4">
        <f>INDEX('妖怪リスト'!$F$2:$F$200,$I13,1)</f>
        <v>7524</v>
      </c>
      <c r="M13" s="4">
        <f>INDEX('妖怪リスト'!$C$2:$C$200,$I13,1)</f>
        <v>0</v>
      </c>
    </row>
    <row r="14" spans="1:13" ht="12.75">
      <c r="A14" s="19" t="s">
        <v>109</v>
      </c>
      <c r="B14" s="4">
        <f>MATCH(A14,'妖怪リスト'!$B$2:$B$200,0)</f>
        <v>44</v>
      </c>
      <c r="C14" s="4">
        <f>INDEX('妖怪リスト'!$D$2:$D$200,B14,1)</f>
        <v>12</v>
      </c>
      <c r="D14" s="4">
        <f>INDEX('妖怪リスト'!E$2:E$200,$B14,1)</f>
        <v>4381</v>
      </c>
      <c r="E14" s="4">
        <f>INDEX('妖怪リスト'!F$2:F$200,$B14,1)</f>
        <v>4635</v>
      </c>
      <c r="F14" s="4">
        <f>INDEX('妖怪リスト'!$C$2:$C$200,$B14,1)</f>
        <v>0</v>
      </c>
      <c r="H14" s="19" t="s">
        <v>82</v>
      </c>
      <c r="I14" s="4">
        <f>MATCH(H14,'妖怪リスト'!$B$2:$B$200,0)</f>
        <v>15</v>
      </c>
      <c r="J14" s="4">
        <f>INDEX('妖怪リスト'!$D$2:D$200,$I14,1)</f>
        <v>17</v>
      </c>
      <c r="K14" s="4">
        <f>INDEX('妖怪リスト'!$E$2:$E$200,$I14,1)</f>
        <v>6891</v>
      </c>
      <c r="L14" s="4">
        <f>INDEX('妖怪リスト'!$F$2:$F$200,$I14,1)</f>
        <v>7034</v>
      </c>
      <c r="M14" s="4">
        <f>INDEX('妖怪リスト'!$C$2:$C$200,$I14,1)</f>
        <v>0</v>
      </c>
    </row>
    <row r="15" spans="1:13" ht="12.75">
      <c r="A15" s="15" t="s">
        <v>246</v>
      </c>
      <c r="C15" s="4">
        <f>SUM(C10:C14)</f>
        <v>85</v>
      </c>
      <c r="D15" s="4">
        <f>SUM(D10:D14)*F15+$D$7*0.2+500*5</f>
        <v>64918.159999999996</v>
      </c>
      <c r="E15" s="4">
        <f>INT((SUM(E10:E14)*F15+SUM($E$2:$E$6)*$F$7*0.2+1000*5)/10)</f>
        <v>6593</v>
      </c>
      <c r="F15" s="4">
        <f>IF(AND(F10=F11,F11=F12,F12=F13,F13=F14),1.4,1)</f>
        <v>1.4</v>
      </c>
      <c r="H15" s="15" t="s">
        <v>246</v>
      </c>
      <c r="J15" s="4">
        <f>SUM(J10:J14)</f>
        <v>91</v>
      </c>
      <c r="K15" s="27">
        <f>SUM(K10:K14)*M15+$D$7*0.2+500*5</f>
        <v>70310.95999999999</v>
      </c>
      <c r="L15" s="4">
        <f>INT((SUM(L10:L14)*M15+SUM($E$2:$E$6)*$F$7*0.2+1000*5)/10)</f>
        <v>6796</v>
      </c>
      <c r="M15" s="4">
        <f>IF(AND(M10=M11,M11=M12,M12=M13,M13=M14),1.4,1)</f>
        <v>1.4</v>
      </c>
    </row>
    <row r="17" spans="1:13" ht="12.75">
      <c r="A17" s="5">
        <f>CONCATENATE("二番隊 行動順：",F45)</f>
        <v>0</v>
      </c>
      <c r="B17" s="5" t="s">
        <v>44</v>
      </c>
      <c r="C17" s="5" t="s">
        <v>47</v>
      </c>
      <c r="D17" s="5" t="s">
        <v>48</v>
      </c>
      <c r="E17" s="5" t="s">
        <v>49</v>
      </c>
      <c r="F17" s="5" t="s">
        <v>245</v>
      </c>
      <c r="H17" s="5">
        <f>CONCATENATE("七番隊 行動順：",F50)</f>
        <v>0</v>
      </c>
      <c r="I17" s="5" t="s">
        <v>44</v>
      </c>
      <c r="J17" s="5" t="s">
        <v>47</v>
      </c>
      <c r="K17" s="5" t="s">
        <v>48</v>
      </c>
      <c r="L17" s="5" t="s">
        <v>49</v>
      </c>
      <c r="M17" s="5" t="s">
        <v>245</v>
      </c>
    </row>
    <row r="18" spans="1:13" ht="12.75">
      <c r="A18" s="19" t="s">
        <v>131</v>
      </c>
      <c r="B18" s="4">
        <f>MATCH(A18,'妖怪リスト'!$B$2:$B$200,0)</f>
        <v>66</v>
      </c>
      <c r="C18" s="4">
        <f>INDEX('妖怪リスト'!D$2:D$200,$B18,1)</f>
        <v>21</v>
      </c>
      <c r="D18" s="4">
        <f>INDEX('妖怪リスト'!E$2:E$200,$B18,1)</f>
        <v>8709</v>
      </c>
      <c r="E18" s="4">
        <f>INDEX('妖怪リスト'!F$2:F$200,$B18,1)</f>
        <v>8554</v>
      </c>
      <c r="F18" s="4">
        <f>INDEX('妖怪リスト'!$C$2:$C$200,$B18,1)</f>
        <v>0</v>
      </c>
      <c r="H18" s="19" t="s">
        <v>89</v>
      </c>
      <c r="I18" s="4">
        <f>MATCH(H18,'妖怪リスト'!$B$2:$B$200,0)</f>
        <v>25</v>
      </c>
      <c r="J18" s="4">
        <f>INDEX('妖怪リスト'!$D$2:D$200,$I18,1)</f>
        <v>22</v>
      </c>
      <c r="K18" s="4">
        <f>INDEX('妖怪リスト'!$E$2:$E$200,$I18,1)</f>
        <v>9396</v>
      </c>
      <c r="L18" s="4">
        <f>INDEX('妖怪リスト'!$F$2:$F$200,$I18,1)</f>
        <v>8927</v>
      </c>
      <c r="M18" s="4">
        <f>INDEX('妖怪リスト'!$C$2:$C$200,$I18,1)</f>
        <v>0</v>
      </c>
    </row>
    <row r="19" spans="1:13" ht="12.75">
      <c r="A19" s="19" t="s">
        <v>117</v>
      </c>
      <c r="B19" s="4">
        <f>MATCH(A19,'妖怪リスト'!$B$2:$B$200,0)</f>
        <v>49</v>
      </c>
      <c r="C19" s="4">
        <f>INDEX('妖怪リスト'!$D$2:$D$200,B19,1)</f>
        <v>21</v>
      </c>
      <c r="D19" s="4">
        <f>INDEX('妖怪リスト'!E$2:E$200,$B19,1)</f>
        <v>7193</v>
      </c>
      <c r="E19" s="4">
        <f>INDEX('妖怪リスト'!F$2:F$200,$B19,1)</f>
        <v>6492</v>
      </c>
      <c r="F19" s="4">
        <f>INDEX('妖怪リスト'!$C$2:$C$200,$B19,1)</f>
        <v>0</v>
      </c>
      <c r="H19" s="19" t="s">
        <v>64</v>
      </c>
      <c r="I19" s="4">
        <f>MATCH(H19,'妖怪リスト'!$B$2:$B$200,0)</f>
        <v>2</v>
      </c>
      <c r="J19" s="4">
        <f>INDEX('妖怪リスト'!$D$2:D$200,$I19,1)</f>
        <v>22</v>
      </c>
      <c r="K19" s="4">
        <f>INDEX('妖怪リスト'!$E$2:$E$200,$I19,1)</f>
        <v>9134</v>
      </c>
      <c r="L19" s="4">
        <f>INDEX('妖怪リスト'!$F$2:$F$200,$I19,1)</f>
        <v>9183</v>
      </c>
      <c r="M19" s="4">
        <f>INDEX('妖怪リスト'!$C$2:$C$200,$I19,1)</f>
        <v>0</v>
      </c>
    </row>
    <row r="20" spans="1:13" ht="12.75">
      <c r="A20" s="19" t="s">
        <v>75</v>
      </c>
      <c r="B20" s="4">
        <f>MATCH(A20,'妖怪リスト'!$B$2:$B$200,0)</f>
        <v>5</v>
      </c>
      <c r="C20" s="4">
        <f>INDEX('妖怪リスト'!$D$2:$D$200,B20,1)</f>
        <v>17</v>
      </c>
      <c r="D20" s="4">
        <f>INDEX('妖怪リスト'!E$2:E$200,$B20,1)</f>
        <v>5719</v>
      </c>
      <c r="E20" s="4">
        <f>INDEX('妖怪リスト'!F$2:F$200,$B20,1)</f>
        <v>7081</v>
      </c>
      <c r="F20" s="4">
        <f>INDEX('妖怪リスト'!$C$2:$C$200,$B20,1)</f>
        <v>0</v>
      </c>
      <c r="H20" s="19" t="s">
        <v>133</v>
      </c>
      <c r="I20" s="4">
        <f>MATCH(H20,'妖怪リスト'!$B$2:$B$200,0)</f>
        <v>68</v>
      </c>
      <c r="J20" s="4">
        <f>INDEX('妖怪リスト'!$D$2:D$200,$I20,1)</f>
        <v>17</v>
      </c>
      <c r="K20" s="4">
        <f>INDEX('妖怪リスト'!$E$2:$E$200,$I20,1)</f>
        <v>5623</v>
      </c>
      <c r="L20" s="4">
        <f>INDEX('妖怪リスト'!$F$2:$F$200,$I20,1)</f>
        <v>5521</v>
      </c>
      <c r="M20" s="4">
        <f>INDEX('妖怪リスト'!$C$2:$C$200,$I20,1)</f>
        <v>0</v>
      </c>
    </row>
    <row r="21" spans="1:13" ht="12.75">
      <c r="A21" s="19" t="s">
        <v>134</v>
      </c>
      <c r="B21" s="4">
        <f>MATCH(A21,'妖怪リスト'!$B$2:$B$200,0)</f>
        <v>70</v>
      </c>
      <c r="C21" s="4">
        <f>INDEX('妖怪リスト'!$D$2:$D$200,B21,1)</f>
        <v>20</v>
      </c>
      <c r="D21" s="4">
        <f>INDEX('妖怪リスト'!E$2:E$200,$B21,1)</f>
        <v>9454</v>
      </c>
      <c r="E21" s="4">
        <f>INDEX('妖怪リスト'!F$2:F$200,$B21,1)</f>
        <v>6481</v>
      </c>
      <c r="F21" s="4">
        <f>INDEX('妖怪リスト'!$C$2:$C$200,$B21,1)</f>
        <v>0</v>
      </c>
      <c r="H21" s="19" t="s">
        <v>107</v>
      </c>
      <c r="I21" s="4">
        <f>MATCH(H21,'妖怪リスト'!$B$2:$B$200,0)</f>
        <v>43</v>
      </c>
      <c r="J21" s="4">
        <f>INDEX('妖怪リスト'!$D$2:D$200,$I21,1)</f>
        <v>13</v>
      </c>
      <c r="K21" s="4">
        <f>INDEX('妖怪リスト'!$E$2:$E$200,$I21,1)</f>
        <v>4493</v>
      </c>
      <c r="L21" s="4">
        <f>INDEX('妖怪リスト'!$F$2:$F$200,$I21,1)</f>
        <v>3637</v>
      </c>
      <c r="M21" s="4">
        <f>INDEX('妖怪リスト'!$C$2:$C$200,$I21,1)</f>
        <v>0</v>
      </c>
    </row>
    <row r="22" spans="1:13" ht="12.75">
      <c r="A22" s="19" t="s">
        <v>160</v>
      </c>
      <c r="B22" s="4">
        <f>MATCH(A22,'妖怪リスト'!$B$2:$B$200,0)</f>
        <v>114</v>
      </c>
      <c r="C22" s="4">
        <f>INDEX('妖怪リスト'!$D$2:$D$200,B22,1)</f>
        <v>7</v>
      </c>
      <c r="D22" s="4">
        <f>INDEX('妖怪リスト'!E$2:E$200,$B22,1)</f>
        <v>1750</v>
      </c>
      <c r="E22" s="4">
        <f>INDEX('妖怪リスト'!F$2:F$200,$B22,1)</f>
        <v>1268</v>
      </c>
      <c r="F22" s="4">
        <f>INDEX('妖怪リスト'!$C$2:$C$200,$B22,1)</f>
        <v>0</v>
      </c>
      <c r="H22" s="19" t="s">
        <v>118</v>
      </c>
      <c r="I22" s="4">
        <f>MATCH(H22,'妖怪リスト'!$B$2:$B$200,0)</f>
        <v>50</v>
      </c>
      <c r="J22" s="4">
        <f>INDEX('妖怪リスト'!$D$2:D$200,$I22,1)</f>
        <v>16</v>
      </c>
      <c r="K22" s="4">
        <f>INDEX('妖怪リスト'!$E$2:$E$200,$I22,1)</f>
        <v>5229</v>
      </c>
      <c r="L22" s="4">
        <f>INDEX('妖怪リスト'!$F$2:$F$200,$I22,1)</f>
        <v>4842</v>
      </c>
      <c r="M22" s="4">
        <f>INDEX('妖怪リスト'!$C$2:$C$200,$I22,1)</f>
        <v>0</v>
      </c>
    </row>
    <row r="23" spans="1:13" ht="12.75">
      <c r="A23" s="15" t="s">
        <v>246</v>
      </c>
      <c r="C23" s="4">
        <f>SUM(C18:C22)</f>
        <v>86</v>
      </c>
      <c r="D23" s="4">
        <f>SUM(D18:D22)*F23+$D$7*0.2+500*5</f>
        <v>61598.76</v>
      </c>
      <c r="E23" s="4">
        <f>INT((SUM(E18:E22)*F23+SUM($E$2:$E$6)*$F$7*0.2+1000*5)/10)</f>
        <v>5918</v>
      </c>
      <c r="F23" s="4">
        <f>IF(AND(F18=F19,F19=F20,F20=F21,F21=F22),1.4,1)</f>
        <v>1.4</v>
      </c>
      <c r="H23" s="15" t="s">
        <v>246</v>
      </c>
      <c r="J23" s="4">
        <f>SUM(J18:J22)</f>
        <v>90</v>
      </c>
      <c r="K23" s="27">
        <f>SUM(K18:K22)*M23+$D$7*0.2+500*5</f>
        <v>63068.76</v>
      </c>
      <c r="L23" s="4">
        <f>INT((SUM(L18:L22)*M23+SUM($E$2:$E$6)*$F$7*0.2+1000*5)/10)</f>
        <v>6231</v>
      </c>
      <c r="M23" s="4">
        <f>IF(AND(M18=M19,M19=M20,M20=M21,M21=M22),1.4,1)</f>
        <v>1.4</v>
      </c>
    </row>
    <row r="25" spans="1:13" ht="12.75">
      <c r="A25" s="5">
        <f>CONCATENATE("三番隊 行動順：",F46)</f>
        <v>0</v>
      </c>
      <c r="B25" s="5" t="s">
        <v>44</v>
      </c>
      <c r="C25" s="5" t="s">
        <v>47</v>
      </c>
      <c r="D25" s="5" t="s">
        <v>48</v>
      </c>
      <c r="E25" s="5" t="s">
        <v>49</v>
      </c>
      <c r="F25" s="5" t="s">
        <v>245</v>
      </c>
      <c r="H25" s="5">
        <f>CONCATENATE("八番隊 行動順：",F51)</f>
        <v>0</v>
      </c>
      <c r="I25" s="5" t="s">
        <v>44</v>
      </c>
      <c r="J25" s="5" t="s">
        <v>47</v>
      </c>
      <c r="K25" s="5" t="s">
        <v>48</v>
      </c>
      <c r="L25" s="5" t="s">
        <v>49</v>
      </c>
      <c r="M25" s="5" t="s">
        <v>245</v>
      </c>
    </row>
    <row r="26" spans="1:13" ht="12.75">
      <c r="A26" s="19" t="s">
        <v>130</v>
      </c>
      <c r="B26" s="4">
        <f>MATCH(A26,'妖怪リスト'!$B$2:$B$200,0)</f>
        <v>65</v>
      </c>
      <c r="C26" s="4">
        <f>INDEX('妖怪リスト'!D$2:D$200,$B26,1)</f>
        <v>21</v>
      </c>
      <c r="D26" s="4">
        <f>INDEX('妖怪リスト'!E$2:E$200,$B26,1)</f>
        <v>8971</v>
      </c>
      <c r="E26" s="4">
        <f>INDEX('妖怪リスト'!F$2:F$200,$B26,1)</f>
        <v>8817</v>
      </c>
      <c r="F26" s="4">
        <f>INDEX('妖怪リスト'!$C$2:$C$200,$B26,1)</f>
        <v>0</v>
      </c>
      <c r="H26" s="19" t="s">
        <v>84</v>
      </c>
      <c r="I26" s="4">
        <f>MATCH(H26,'妖怪リスト'!$B$2:$B$200,0)</f>
        <v>17</v>
      </c>
      <c r="J26" s="4">
        <f>INDEX('妖怪リスト'!$D$2:D$200,$I26,1)</f>
        <v>17</v>
      </c>
      <c r="K26" s="4">
        <f>INDEX('妖怪リスト'!$E$2:$E$200,$I26,1)</f>
        <v>6666</v>
      </c>
      <c r="L26" s="4">
        <f>INDEX('妖怪リスト'!$F$2:$F$200,$I26,1)</f>
        <v>6123</v>
      </c>
      <c r="M26" s="4">
        <f>INDEX('妖怪リスト'!$C$2:$C$200,$I26,1)</f>
        <v>0</v>
      </c>
    </row>
    <row r="27" spans="1:13" ht="12.75">
      <c r="A27" s="19" t="s">
        <v>122</v>
      </c>
      <c r="B27" s="4">
        <f>MATCH(A27,'妖怪リスト'!$B$2:$B$200,0)</f>
        <v>55</v>
      </c>
      <c r="C27" s="4">
        <f>INDEX('妖怪リスト'!$D$2:$D$200,B27,1)</f>
        <v>16</v>
      </c>
      <c r="D27" s="4">
        <f>INDEX('妖怪リスト'!E$2:E$200,$B27,1)</f>
        <v>5214</v>
      </c>
      <c r="E27" s="4">
        <f>INDEX('妖怪リスト'!F$2:F$200,$B27,1)</f>
        <v>5820</v>
      </c>
      <c r="F27" s="4">
        <f>INDEX('妖怪リスト'!$C$2:$C$200,$B27,1)</f>
        <v>0</v>
      </c>
      <c r="H27" s="19" t="s">
        <v>129</v>
      </c>
      <c r="I27" s="4">
        <f>MATCH(H27,'妖怪リスト'!$B$2:$B$200,0)</f>
        <v>64</v>
      </c>
      <c r="J27" s="4">
        <f>INDEX('妖怪リスト'!$D$2:D$200,$I27,1)</f>
        <v>20</v>
      </c>
      <c r="K27" s="4">
        <f>INDEX('妖怪リスト'!$E$2:$E$200,$I27,1)</f>
        <v>6743</v>
      </c>
      <c r="L27" s="4">
        <f>INDEX('妖怪リスト'!$F$2:$F$200,$I27,1)</f>
        <v>6870</v>
      </c>
      <c r="M27" s="4">
        <f>INDEX('妖怪リスト'!$C$2:$C$200,$I27,1)</f>
        <v>0</v>
      </c>
    </row>
    <row r="28" spans="1:13" ht="12.75">
      <c r="A28" s="19" t="s">
        <v>83</v>
      </c>
      <c r="B28" s="4">
        <f>MATCH(A28,'妖怪リスト'!$B$2:$B$200,0)</f>
        <v>16</v>
      </c>
      <c r="C28" s="4">
        <f>INDEX('妖怪リスト'!$D$2:$D$200,B28,1)</f>
        <v>17</v>
      </c>
      <c r="D28" s="4">
        <f>INDEX('妖怪リスト'!E$2:E$200,$B28,1)</f>
        <v>6983</v>
      </c>
      <c r="E28" s="4">
        <f>INDEX('妖怪リスト'!F$2:F$200,$B28,1)</f>
        <v>7771</v>
      </c>
      <c r="F28" s="4">
        <f>INDEX('妖怪リスト'!$C$2:$C$200,$B28,1)</f>
        <v>0</v>
      </c>
      <c r="H28" s="19" t="s">
        <v>147</v>
      </c>
      <c r="I28" s="4">
        <f>MATCH(H28,'妖怪リスト'!$B$2:$B$200,0)</f>
        <v>100</v>
      </c>
      <c r="J28" s="4">
        <f>INDEX('妖怪リスト'!$D$2:D$200,$I28,1)</f>
        <v>16</v>
      </c>
      <c r="K28" s="4">
        <f>INDEX('妖怪リスト'!$E$2:$E$200,$I28,1)</f>
        <v>5042</v>
      </c>
      <c r="L28" s="4">
        <f>INDEX('妖怪リスト'!$F$2:$F$200,$I28,1)</f>
        <v>5187</v>
      </c>
      <c r="M28" s="4">
        <f>INDEX('妖怪リスト'!$C$2:$C$200,$I28,1)</f>
        <v>0</v>
      </c>
    </row>
    <row r="29" spans="1:13" ht="12.75">
      <c r="A29" s="19" t="s">
        <v>86</v>
      </c>
      <c r="B29" s="4">
        <f>MATCH(A29,'妖怪リスト'!$B$2:$B$200,0)</f>
        <v>18</v>
      </c>
      <c r="C29" s="4">
        <f>INDEX('妖怪リスト'!$D$2:$D$200,B29,1)</f>
        <v>17</v>
      </c>
      <c r="D29" s="4">
        <f>INDEX('妖怪リスト'!E$2:E$200,$B29,1)</f>
        <v>8297</v>
      </c>
      <c r="E29" s="4">
        <f>INDEX('妖怪リスト'!F$2:F$200,$B29,1)</f>
        <v>7127</v>
      </c>
      <c r="F29" s="4">
        <f>INDEX('妖怪リスト'!$C$2:$C$200,$B29,1)</f>
        <v>0</v>
      </c>
      <c r="H29" s="19" t="s">
        <v>78</v>
      </c>
      <c r="I29" s="4">
        <f>MATCH(H29,'妖怪リスト'!$B$2:$B$200,0)</f>
        <v>9</v>
      </c>
      <c r="J29" s="4">
        <f>INDEX('妖怪リスト'!$D$2:D$200,$I29,1)</f>
        <v>15</v>
      </c>
      <c r="K29" s="4">
        <f>INDEX('妖怪リスト'!$E$2:$E$200,$I29,1)</f>
        <v>4913</v>
      </c>
      <c r="L29" s="4">
        <f>INDEX('妖怪リスト'!$F$2:$F$200,$I29,1)</f>
        <v>4317</v>
      </c>
      <c r="M29" s="4">
        <f>INDEX('妖怪リスト'!$C$2:$C$200,$I29,1)</f>
        <v>0</v>
      </c>
    </row>
    <row r="30" spans="1:13" ht="12.75">
      <c r="A30" s="19" t="s">
        <v>79</v>
      </c>
      <c r="B30" s="4">
        <f>MATCH(A30,'妖怪リスト'!$B$2:$B$200,0)</f>
        <v>11</v>
      </c>
      <c r="C30" s="4">
        <f>INDEX('妖怪リスト'!$D$2:$D$200,B30,1)</f>
        <v>18</v>
      </c>
      <c r="D30" s="4">
        <f>INDEX('妖怪リスト'!E$2:E$200,$B30,1)</f>
        <v>7793</v>
      </c>
      <c r="E30" s="4">
        <f>INDEX('妖怪リスト'!F$2:F$200,$B30,1)</f>
        <v>6553</v>
      </c>
      <c r="F30" s="4">
        <f>INDEX('妖怪リスト'!$C$2:$C$200,$B30,1)</f>
        <v>0</v>
      </c>
      <c r="H30" s="19" t="s">
        <v>100</v>
      </c>
      <c r="I30" s="4">
        <f>MATCH(H30,'妖怪リスト'!$B$2:$B$200,0)</f>
        <v>35</v>
      </c>
      <c r="J30" s="4">
        <f>INDEX('妖怪リスト'!$D$2:D$200,$I30,1)</f>
        <v>15</v>
      </c>
      <c r="K30" s="4">
        <f>INDEX('妖怪リスト'!$E$2:$E$200,$I30,1)</f>
        <v>4905</v>
      </c>
      <c r="L30" s="4">
        <f>INDEX('妖怪リスト'!$F$2:$F$200,$I30,1)</f>
        <v>5187</v>
      </c>
      <c r="M30" s="4">
        <f>INDEX('妖怪リスト'!$C$2:$C$200,$I30,1)</f>
        <v>0</v>
      </c>
    </row>
    <row r="31" spans="1:13" ht="12.75">
      <c r="A31" s="15" t="s">
        <v>246</v>
      </c>
      <c r="C31" s="4">
        <f>SUM(C26:C30)</f>
        <v>89</v>
      </c>
      <c r="D31" s="4">
        <f>SUM(D26:D30)*F31+$D$7*0.2+500*5</f>
        <v>67804.95999999999</v>
      </c>
      <c r="E31" s="4">
        <f>INT((SUM(E26:E30)*F31+SUM($E$2:$E$6)*$F$7*0.2+1000*5)/10)</f>
        <v>6788</v>
      </c>
      <c r="F31" s="4">
        <f>IF(AND(F26=F27,F27=F28,F28=F29,F29=F30),1.4,1)</f>
        <v>1.4</v>
      </c>
      <c r="H31" s="15" t="s">
        <v>246</v>
      </c>
      <c r="J31" s="4">
        <f>SUM(J26:J30)</f>
        <v>83</v>
      </c>
      <c r="K31" s="27">
        <f>SUM(K26:K30)*M31+$D$7*0.2+500*5</f>
        <v>55220.36</v>
      </c>
      <c r="L31" s="4">
        <f>INT((SUM(L26:L30)*M31+SUM($E$2:$E$6)*$F$7*0.2+1000*5)/10)</f>
        <v>5611</v>
      </c>
      <c r="M31" s="4">
        <f>IF(AND(M26=M27,M27=M28,M28=M29,M29=M30),1.4,1)</f>
        <v>1.4</v>
      </c>
    </row>
    <row r="33" spans="1:13" ht="12.75">
      <c r="A33" s="5">
        <f>CONCATENATE("四番隊 行動順：",F47)</f>
        <v>0</v>
      </c>
      <c r="B33" s="5" t="s">
        <v>44</v>
      </c>
      <c r="C33" s="5" t="s">
        <v>47</v>
      </c>
      <c r="D33" s="5" t="s">
        <v>48</v>
      </c>
      <c r="E33" s="5" t="s">
        <v>49</v>
      </c>
      <c r="F33" s="5" t="s">
        <v>245</v>
      </c>
      <c r="H33" s="5">
        <f>CONCATENATE("九番隊 行動順：",F52)</f>
        <v>0</v>
      </c>
      <c r="I33" s="5" t="s">
        <v>44</v>
      </c>
      <c r="J33" s="5" t="s">
        <v>47</v>
      </c>
      <c r="K33" s="5" t="s">
        <v>48</v>
      </c>
      <c r="L33" s="5" t="s">
        <v>49</v>
      </c>
      <c r="M33" s="5" t="s">
        <v>245</v>
      </c>
    </row>
    <row r="34" spans="1:13" ht="12.75">
      <c r="A34" s="19" t="s">
        <v>97</v>
      </c>
      <c r="B34" s="4">
        <f>MATCH(A34,'妖怪リスト'!$B$2:$B$200,0)</f>
        <v>33</v>
      </c>
      <c r="C34" s="4">
        <f>INDEX('妖怪リスト'!D$2:D$200,$B34,1)</f>
        <v>21</v>
      </c>
      <c r="D34" s="4">
        <f>INDEX('妖怪リスト'!E$2:E$200,$B34,1)</f>
        <v>8612</v>
      </c>
      <c r="E34" s="4">
        <f>INDEX('妖怪リスト'!F$2:F$200,$B34,1)</f>
        <v>8050</v>
      </c>
      <c r="F34" s="4">
        <f>INDEX('妖怪リスト'!$C$2:$C$200,$B34,1)</f>
        <v>0</v>
      </c>
      <c r="H34" s="19" t="s">
        <v>72</v>
      </c>
      <c r="I34" s="4">
        <f>MATCH(H34,'妖怪リスト'!$B$2:$B$200,0)</f>
        <v>4</v>
      </c>
      <c r="J34" s="4">
        <f>INDEX('妖怪リスト'!$D$2:D$200,$I34,1)</f>
        <v>14</v>
      </c>
      <c r="K34" s="4">
        <f>INDEX('妖怪リスト'!$E$2:$E$200,$I34,1)</f>
        <v>4635</v>
      </c>
      <c r="L34" s="4">
        <f>INDEX('妖怪リスト'!$F$2:$F$200,$I34,1)</f>
        <v>3930</v>
      </c>
      <c r="M34" s="4">
        <f>INDEX('妖怪リスト'!$C$2:$C$200,$I34,1)</f>
        <v>0</v>
      </c>
    </row>
    <row r="35" spans="1:13" ht="12.75">
      <c r="A35" s="19" t="s">
        <v>144</v>
      </c>
      <c r="B35" s="4">
        <f>MATCH(A35,'妖怪リスト'!$B$2:$B$200,0)</f>
        <v>96</v>
      </c>
      <c r="C35" s="4">
        <f>INDEX('妖怪リスト'!$D$2:$D$200,B35,1)</f>
        <v>17</v>
      </c>
      <c r="D35" s="4">
        <f>INDEX('妖怪リスト'!E$2:E$200,$B35,1)</f>
        <v>7265</v>
      </c>
      <c r="E35" s="4">
        <f>INDEX('妖怪リスト'!F$2:F$200,$B35,1)</f>
        <v>7628</v>
      </c>
      <c r="F35" s="4">
        <f>INDEX('妖怪リスト'!$C$2:$C$200,$B35,1)</f>
        <v>0</v>
      </c>
      <c r="H35" s="19" t="s">
        <v>115</v>
      </c>
      <c r="I35" s="4">
        <f>MATCH(H35,'妖怪リスト'!$B$2:$B$200,0)</f>
        <v>48</v>
      </c>
      <c r="J35" s="4">
        <f>INDEX('妖怪リスト'!$D$2:D$200,$I35,1)</f>
        <v>22</v>
      </c>
      <c r="K35" s="4">
        <f>INDEX('妖怪リスト'!$E$2:$E$200,$I35,1)</f>
        <v>9426</v>
      </c>
      <c r="L35" s="4">
        <f>INDEX('妖怪リスト'!$F$2:$F$200,$I35,1)</f>
        <v>9116</v>
      </c>
      <c r="M35" s="4">
        <f>INDEX('妖怪リスト'!$C$2:$C$200,$I35,1)</f>
        <v>0</v>
      </c>
    </row>
    <row r="36" spans="1:13" ht="12.75">
      <c r="A36" s="19" t="s">
        <v>104</v>
      </c>
      <c r="B36" s="4">
        <f>MATCH(A36,'妖怪リスト'!$B$2:$B$200,0)</f>
        <v>41</v>
      </c>
      <c r="C36" s="4">
        <f>INDEX('妖怪リスト'!$D$2:$D$200,B36,1)</f>
        <v>16</v>
      </c>
      <c r="D36" s="4">
        <f>INDEX('妖怪リスト'!E$2:E$200,$B36,1)</f>
        <v>6307</v>
      </c>
      <c r="E36" s="4">
        <f>INDEX('妖怪リスト'!F$2:F$200,$B36,1)</f>
        <v>5194</v>
      </c>
      <c r="F36" s="4">
        <f>INDEX('妖怪リスト'!$C$2:$C$200,$B36,1)</f>
        <v>0</v>
      </c>
      <c r="H36" s="19" t="s">
        <v>81</v>
      </c>
      <c r="I36" s="4">
        <f>MATCH(H36,'妖怪リスト'!$B$2:$B$200,0)</f>
        <v>13</v>
      </c>
      <c r="J36" s="4">
        <f>INDEX('妖怪リスト'!$D$2:D$200,$I36,1)</f>
        <v>14</v>
      </c>
      <c r="K36" s="4">
        <f>INDEX('妖怪リスト'!$E$2:$E$200,$I36,1)</f>
        <v>3849</v>
      </c>
      <c r="L36" s="4">
        <f>INDEX('妖怪リスト'!$F$2:$F$200,$I36,1)</f>
        <v>3661</v>
      </c>
      <c r="M36" s="4">
        <f>INDEX('妖怪リスト'!$C$2:$C$200,$I36,1)</f>
        <v>0</v>
      </c>
    </row>
    <row r="37" spans="1:13" ht="12.75">
      <c r="A37" s="19" t="s">
        <v>96</v>
      </c>
      <c r="B37" s="4">
        <f>MATCH(A37,'妖怪リスト'!$B$2:$B$200,0)</f>
        <v>31</v>
      </c>
      <c r="C37" s="4">
        <f>INDEX('妖怪リスト'!$D$2:$D$200,B37,1)</f>
        <v>18</v>
      </c>
      <c r="D37" s="4">
        <f>INDEX('妖怪リスト'!E$2:E$200,$B37,1)</f>
        <v>6279</v>
      </c>
      <c r="E37" s="4">
        <f>INDEX('妖怪リスト'!F$2:F$200,$B37,1)</f>
        <v>6213</v>
      </c>
      <c r="F37" s="4">
        <f>INDEX('妖怪リスト'!$C$2:$C$200,$B37,1)</f>
        <v>0</v>
      </c>
      <c r="H37" s="19" t="s">
        <v>162</v>
      </c>
      <c r="I37" s="4">
        <f>MATCH(H37,'妖怪リスト'!$B$2:$B$200,0)</f>
        <v>116</v>
      </c>
      <c r="J37" s="4">
        <f>INDEX('妖怪リスト'!$D$2:D$200,$I37,1)</f>
        <v>14</v>
      </c>
      <c r="K37" s="4">
        <f>INDEX('妖怪リスト'!$E$2:$E$200,$I37,1)</f>
        <v>3279</v>
      </c>
      <c r="L37" s="4">
        <f>INDEX('妖怪リスト'!$F$2:$F$200,$I37,1)</f>
        <v>3682</v>
      </c>
      <c r="M37" s="4">
        <f>INDEX('妖怪リスト'!$C$2:$C$200,$I37,1)</f>
        <v>0</v>
      </c>
    </row>
    <row r="38" spans="1:13" ht="12.75">
      <c r="A38" s="19" t="s">
        <v>106</v>
      </c>
      <c r="B38" s="4">
        <f>MATCH(A38,'妖怪リスト'!$B$2:$B$200,0)</f>
        <v>42</v>
      </c>
      <c r="C38" s="4">
        <f>INDEX('妖怪リスト'!$D$2:$D$200,B38,1)</f>
        <v>15</v>
      </c>
      <c r="D38" s="4">
        <f>INDEX('妖怪リスト'!E$2:E$200,$B38,1)</f>
        <v>5370</v>
      </c>
      <c r="E38" s="4">
        <f>INDEX('妖怪リスト'!F$2:F$200,$B38,1)</f>
        <v>5814</v>
      </c>
      <c r="F38" s="4">
        <f>INDEX('妖怪リスト'!$C$2:$C$200,$B38,1)</f>
        <v>0</v>
      </c>
      <c r="H38" s="19" t="s">
        <v>159</v>
      </c>
      <c r="I38" s="4">
        <f>MATCH(H38,'妖怪リスト'!$B$2:$B$200,0)</f>
        <v>112</v>
      </c>
      <c r="J38" s="4">
        <f>INDEX('妖怪リスト'!$D$2:D$200,$I38,1)</f>
        <v>17</v>
      </c>
      <c r="K38" s="4">
        <f>INDEX('妖怪リスト'!$E$2:$E$200,$I38,1)</f>
        <v>4738</v>
      </c>
      <c r="L38" s="4">
        <f>INDEX('妖怪リスト'!$F$2:$F$200,$I38,1)</f>
        <v>4456</v>
      </c>
      <c r="M38" s="4">
        <f>INDEX('妖怪リスト'!$C$2:$C$200,$I38,1)</f>
        <v>0</v>
      </c>
    </row>
    <row r="39" spans="1:13" ht="12.75">
      <c r="A39" s="15" t="s">
        <v>246</v>
      </c>
      <c r="C39" s="4">
        <f>SUM(C34:C38)</f>
        <v>87</v>
      </c>
      <c r="D39" s="4">
        <f>SUM(D34:D38)*F39+$D$7*0.2+500*5</f>
        <v>63009.96</v>
      </c>
      <c r="E39" s="4">
        <f>INT((SUM(E34:E38)*F39+SUM($E$2:$E$6)*$F$7*0.2+1000*5)/10)</f>
        <v>6342</v>
      </c>
      <c r="F39" s="4">
        <f>IF(AND(F34=F35,F35=F36,F36=F37,F37=F38),1.4,1)</f>
        <v>1.4</v>
      </c>
      <c r="H39" s="15" t="s">
        <v>246</v>
      </c>
      <c r="J39" s="4">
        <f>SUM(J34:J38)</f>
        <v>81</v>
      </c>
      <c r="K39" s="27">
        <f>SUM(K34:K38)*M39+$D$7*0.2+500*5</f>
        <v>51941.56</v>
      </c>
      <c r="L39" s="4">
        <f>INT((SUM(L34:L38)*M39+SUM($E$2:$E$6)*$F$7*0.2+1000*5)/10)</f>
        <v>5214</v>
      </c>
      <c r="M39" s="4">
        <f>IF(AND(M34=M35,M35=M36,M36=M37,M37=M38),1.4,1)</f>
        <v>1.4</v>
      </c>
    </row>
    <row r="42" spans="3:13" ht="12.75">
      <c r="C42" s="4" t="s">
        <v>47</v>
      </c>
      <c r="D42" s="4" t="s">
        <v>247</v>
      </c>
      <c r="E42" s="4" t="s">
        <v>248</v>
      </c>
      <c r="F42" s="4" t="s">
        <v>249</v>
      </c>
      <c r="M42"/>
    </row>
    <row r="43" spans="1:13" ht="12.75">
      <c r="A43" s="15" t="s">
        <v>244</v>
      </c>
      <c r="C43" s="4">
        <f>C7</f>
        <v>114</v>
      </c>
      <c r="D43" s="4">
        <f>E7</f>
        <v>6181</v>
      </c>
      <c r="E43" s="4">
        <f>D7</f>
        <v>65718.8</v>
      </c>
      <c r="F43" s="4" t="s">
        <v>250</v>
      </c>
      <c r="H43" s="4" t="s">
        <v>229</v>
      </c>
      <c r="M43"/>
    </row>
    <row r="44" spans="1:13" ht="12.75">
      <c r="A44" s="15" t="s">
        <v>251</v>
      </c>
      <c r="C44" s="4">
        <f>C15</f>
        <v>85</v>
      </c>
      <c r="D44" s="4">
        <f>E15</f>
        <v>6593</v>
      </c>
      <c r="E44" s="4">
        <f>D15</f>
        <v>64918.159999999996</v>
      </c>
      <c r="F44" s="4">
        <f>RANK(C44,$C$44:$C$52,1)</f>
        <v>3</v>
      </c>
      <c r="H44" s="4" t="s">
        <v>252</v>
      </c>
      <c r="M44"/>
    </row>
    <row r="45" spans="1:13" ht="12.75">
      <c r="A45" s="15" t="s">
        <v>253</v>
      </c>
      <c r="C45" s="4">
        <f>C23</f>
        <v>86</v>
      </c>
      <c r="D45" s="4">
        <f>E23</f>
        <v>5918</v>
      </c>
      <c r="E45" s="4">
        <f>D23</f>
        <v>61598.76</v>
      </c>
      <c r="F45" s="4">
        <f>RANK(C45,$C$44:$C$52,1)</f>
        <v>4</v>
      </c>
      <c r="H45" s="4" t="s">
        <v>254</v>
      </c>
      <c r="M45"/>
    </row>
    <row r="46" spans="1:13" ht="12.75">
      <c r="A46" s="15" t="s">
        <v>255</v>
      </c>
      <c r="C46" s="4">
        <f>C31</f>
        <v>89</v>
      </c>
      <c r="D46" s="4">
        <f>E31</f>
        <v>6788</v>
      </c>
      <c r="E46" s="4">
        <f>D31</f>
        <v>67804.95999999999</v>
      </c>
      <c r="F46" s="4">
        <f>RANK(C46,$C$44:$C$52,1)</f>
        <v>7</v>
      </c>
      <c r="M46"/>
    </row>
    <row r="47" spans="1:13" ht="12.75">
      <c r="A47" s="15" t="s">
        <v>256</v>
      </c>
      <c r="C47" s="4">
        <f>C39</f>
        <v>87</v>
      </c>
      <c r="D47" s="4">
        <f>E39</f>
        <v>6342</v>
      </c>
      <c r="E47" s="4">
        <f>D39</f>
        <v>63009.96</v>
      </c>
      <c r="F47" s="4">
        <f>RANK(C47,$C$44:$C$52,1)</f>
        <v>5</v>
      </c>
      <c r="H47" s="4" t="s">
        <v>257</v>
      </c>
      <c r="M47"/>
    </row>
    <row r="48" spans="1:13" ht="12.75">
      <c r="A48" s="15" t="s">
        <v>258</v>
      </c>
      <c r="C48" s="4">
        <f>J7</f>
        <v>88</v>
      </c>
      <c r="D48" s="4">
        <f>L7</f>
        <v>5745</v>
      </c>
      <c r="E48" s="4">
        <f>K7</f>
        <v>55886.76</v>
      </c>
      <c r="F48" s="4">
        <f>RANK(C48,$C$44:$C$52,1)</f>
        <v>6</v>
      </c>
      <c r="H48" s="4" t="s">
        <v>259</v>
      </c>
      <c r="M48"/>
    </row>
    <row r="49" spans="1:13" ht="12.75">
      <c r="A49" s="15" t="s">
        <v>260</v>
      </c>
      <c r="C49" s="4">
        <f>J15</f>
        <v>91</v>
      </c>
      <c r="D49" s="4">
        <f>L15</f>
        <v>6796</v>
      </c>
      <c r="E49" s="4">
        <f>K15</f>
        <v>70310.95999999999</v>
      </c>
      <c r="F49" s="4">
        <f>RANK(C49,$C$44:$C$52,1)</f>
        <v>9</v>
      </c>
      <c r="H49" s="4" t="s">
        <v>261</v>
      </c>
      <c r="M49"/>
    </row>
    <row r="50" spans="1:8" ht="12.75">
      <c r="A50" s="15" t="s">
        <v>262</v>
      </c>
      <c r="C50" s="4">
        <f>J23</f>
        <v>90</v>
      </c>
      <c r="D50" s="4">
        <f>L23</f>
        <v>6231</v>
      </c>
      <c r="E50" s="4">
        <f>K23</f>
        <v>63068.76</v>
      </c>
      <c r="F50" s="4">
        <f>RANK(C50,$C$44:$C$52,1)</f>
        <v>8</v>
      </c>
      <c r="H50" s="4" t="s">
        <v>263</v>
      </c>
    </row>
    <row r="51" spans="1:6" ht="12.75">
      <c r="A51" s="15" t="s">
        <v>264</v>
      </c>
      <c r="C51" s="4">
        <f>J31</f>
        <v>83</v>
      </c>
      <c r="D51" s="4">
        <f>L31</f>
        <v>5611</v>
      </c>
      <c r="E51" s="4">
        <f>K31</f>
        <v>55220.36</v>
      </c>
      <c r="F51" s="4">
        <f>RANK(C51,$C$44:$C$52,1)</f>
        <v>2</v>
      </c>
    </row>
    <row r="52" spans="1:6" ht="12.75">
      <c r="A52" s="15" t="s">
        <v>265</v>
      </c>
      <c r="C52" s="4">
        <f>J39</f>
        <v>81</v>
      </c>
      <c r="D52" s="4">
        <f>L39</f>
        <v>5214</v>
      </c>
      <c r="E52" s="4">
        <f>K39</f>
        <v>51941.56</v>
      </c>
      <c r="F52" s="4">
        <f>RANK(C52,$C$44:$C$52,1)</f>
        <v>1</v>
      </c>
    </row>
  </sheetData>
  <sheetProtection sheet="1"/>
  <conditionalFormatting sqref="C46:C53 C17:C20">
    <cfRule type="cellIs" priority="1" dxfId="0" operator="equal" stopIfTrue="1">
      <formula>1</formula>
    </cfRule>
  </conditionalFormatting>
  <conditionalFormatting sqref="C28 C17:C20">
    <cfRule type="cellIs" priority="2" dxfId="0" operator="equal" stopIfTrue="1">
      <formula>1</formula>
    </cfRule>
  </conditionalFormatting>
  <conditionalFormatting sqref="C28 C17:C20">
    <cfRule type="cellIs" priority="3" dxfId="0" operator="equal" stopIfTrue="1">
      <formula>1</formula>
    </cfRule>
  </conditionalFormatting>
  <conditionalFormatting sqref="C24">
    <cfRule type="cellIs" priority="4" dxfId="0" operator="equal" stopIfTrue="1">
      <formula>1</formula>
    </cfRule>
  </conditionalFormatting>
  <conditionalFormatting sqref="C24">
    <cfRule type="cellIs" priority="5" dxfId="0" operator="equal" stopIfTrue="1">
      <formula>1</formula>
    </cfRule>
  </conditionalFormatting>
  <conditionalFormatting sqref="C24">
    <cfRule type="cellIs" priority="6" dxfId="0" operator="equal" stopIfTrue="1">
      <formula>1</formula>
    </cfRule>
  </conditionalFormatting>
  <conditionalFormatting sqref="C24">
    <cfRule type="cellIs" priority="7" dxfId="0" operator="equal" stopIfTrue="1">
      <formula>1</formula>
    </cfRule>
  </conditionalFormatting>
  <conditionalFormatting sqref="C32">
    <cfRule type="cellIs" priority="8" dxfId="0" operator="equal" stopIfTrue="1">
      <formula>1</formula>
    </cfRule>
  </conditionalFormatting>
  <conditionalFormatting sqref="C32">
    <cfRule type="cellIs" priority="9" dxfId="0" operator="equal" stopIfTrue="1">
      <formula>1</formula>
    </cfRule>
  </conditionalFormatting>
  <conditionalFormatting sqref="C32">
    <cfRule type="cellIs" priority="10" dxfId="0" operator="equal" stopIfTrue="1">
      <formula>1</formula>
    </cfRule>
  </conditionalFormatting>
  <conditionalFormatting sqref="C32">
    <cfRule type="cellIs" priority="11" dxfId="0" operator="equal" stopIfTrue="1">
      <formula>1</formula>
    </cfRule>
  </conditionalFormatting>
  <dataValidations count="3">
    <dataValidation type="list" operator="equal" allowBlank="1" showErrorMessage="1" sqref="A2:A6">
      <formula1>妖怪リスト!$B$2:$B$300</formula1>
    </dataValidation>
    <dataValidation type="list" operator="equal" allowBlank="1" showErrorMessage="1" sqref="A10:A14 A18:A22 A26:A30 A34:A38">
      <formula1>妖怪リスト!$B$2:$B$300</formula1>
    </dataValidation>
    <dataValidation type="list" operator="equal" allowBlank="1" showErrorMessage="1" sqref="H2:H6 H10:H14 H18:H22 H26:H30 H34:H38">
      <formula1>妖怪リスト!$B$2:$B$300</formula1>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S300"/>
  <sheetViews>
    <sheetView workbookViewId="0" topLeftCell="A1">
      <pane ySplit="1" topLeftCell="L2" activePane="bottomLeft" state="frozen"/>
      <selection pane="topLeft" activeCell="A1" sqref="A1"/>
      <selection pane="bottomLeft" activeCell="G27" sqref="G27"/>
    </sheetView>
  </sheetViews>
  <sheetFormatPr defaultColWidth="13.7109375" defaultRowHeight="12"/>
  <cols>
    <col min="1" max="1" width="6.00390625" style="4" customWidth="1"/>
    <col min="2" max="2" width="25.8515625" style="4" customWidth="1"/>
    <col min="3" max="3" width="4.8515625" style="4" customWidth="1"/>
    <col min="4" max="4" width="4.7109375" style="4" customWidth="1"/>
    <col min="5" max="5" width="7.28125" style="4" customWidth="1"/>
    <col min="6" max="7" width="7.140625" style="4" customWidth="1"/>
    <col min="8" max="13" width="4.7109375" style="4" customWidth="1"/>
    <col min="14" max="14" width="4.8515625" style="4" customWidth="1"/>
    <col min="15" max="15" width="9.28125" style="4" customWidth="1"/>
    <col min="16" max="16" width="4.7109375" style="4" customWidth="1"/>
    <col min="17" max="17" width="5.57421875" style="4" customWidth="1"/>
    <col min="18" max="18" width="11.57421875" style="4" customWidth="1"/>
    <col min="19" max="19" width="4.8515625" style="4" customWidth="1"/>
    <col min="20" max="16384" width="12.8515625" style="4" customWidth="1"/>
  </cols>
  <sheetData>
    <row r="1" spans="1:19" ht="12.75">
      <c r="A1" s="5" t="s">
        <v>44</v>
      </c>
      <c r="B1" s="5" t="s">
        <v>45</v>
      </c>
      <c r="C1" s="5" t="s">
        <v>46</v>
      </c>
      <c r="D1" s="5" t="s">
        <v>47</v>
      </c>
      <c r="E1" s="5" t="s">
        <v>48</v>
      </c>
      <c r="F1" s="5" t="s">
        <v>49</v>
      </c>
      <c r="G1" s="5" t="s">
        <v>50</v>
      </c>
      <c r="H1" s="5" t="s">
        <v>51</v>
      </c>
      <c r="I1" s="5" t="s">
        <v>52</v>
      </c>
      <c r="J1" s="5" t="s">
        <v>53</v>
      </c>
      <c r="K1" s="5" t="s">
        <v>54</v>
      </c>
      <c r="L1" s="5" t="s">
        <v>55</v>
      </c>
      <c r="M1" s="5" t="s">
        <v>56</v>
      </c>
      <c r="N1" s="5" t="s">
        <v>57</v>
      </c>
      <c r="O1" s="5" t="s">
        <v>58</v>
      </c>
      <c r="P1" s="5" t="s">
        <v>59</v>
      </c>
      <c r="Q1" s="5" t="s">
        <v>60</v>
      </c>
      <c r="R1" s="5" t="s">
        <v>61</v>
      </c>
      <c r="S1" s="5" t="s">
        <v>62</v>
      </c>
    </row>
    <row r="2" spans="1:18" ht="12.75">
      <c r="A2" s="4">
        <v>1</v>
      </c>
      <c r="B2" s="6" t="s">
        <v>63</v>
      </c>
      <c r="C2" s="7"/>
      <c r="D2" s="7">
        <v>0</v>
      </c>
      <c r="E2" s="7">
        <v>0</v>
      </c>
      <c r="F2" s="7">
        <v>0</v>
      </c>
      <c r="G2" s="7">
        <v>0</v>
      </c>
      <c r="H2" s="7"/>
      <c r="I2" s="7"/>
      <c r="J2" s="7"/>
      <c r="K2" s="7"/>
      <c r="L2" s="7"/>
      <c r="M2" s="7"/>
      <c r="N2" s="7"/>
      <c r="O2" s="7"/>
      <c r="P2" s="7"/>
      <c r="Q2" s="7"/>
      <c r="R2" s="7"/>
    </row>
    <row r="3" spans="1:19" ht="12.75">
      <c r="A3" s="4">
        <v>2</v>
      </c>
      <c r="B3" s="6" t="s">
        <v>64</v>
      </c>
      <c r="C3" s="7" t="s">
        <v>65</v>
      </c>
      <c r="D3" s="7">
        <v>22</v>
      </c>
      <c r="E3" s="7">
        <v>9134</v>
      </c>
      <c r="F3" s="7">
        <v>9183</v>
      </c>
      <c r="G3" s="7">
        <v>7806</v>
      </c>
      <c r="H3" s="7">
        <v>7</v>
      </c>
      <c r="I3" s="7"/>
      <c r="J3" s="7"/>
      <c r="K3" s="7"/>
      <c r="L3" s="7"/>
      <c r="M3" s="7"/>
      <c r="N3" s="7"/>
      <c r="O3" s="7"/>
      <c r="P3" s="7" t="s">
        <v>66</v>
      </c>
      <c r="Q3" s="7">
        <v>31</v>
      </c>
      <c r="R3" s="7"/>
      <c r="S3" s="4">
        <f ca="1">HYPERLINK(CONCATENATE("http://ryohoji.g-gee.info/img_sp/card/",INDIRECT(ADDRESS(ROW(),COLUMN()-1)),".jpg"),"☆")</f>
        <v>0</v>
      </c>
    </row>
    <row r="4" spans="1:19" ht="12.75">
      <c r="A4" s="4">
        <v>3</v>
      </c>
      <c r="B4" s="6" t="s">
        <v>67</v>
      </c>
      <c r="C4" s="7" t="s">
        <v>68</v>
      </c>
      <c r="D4" s="7">
        <v>17</v>
      </c>
      <c r="E4" s="7">
        <v>4905</v>
      </c>
      <c r="F4" s="7">
        <v>5396</v>
      </c>
      <c r="G4" s="7">
        <v>4289</v>
      </c>
      <c r="H4" s="7"/>
      <c r="I4" s="7">
        <v>6</v>
      </c>
      <c r="J4" s="7"/>
      <c r="K4" s="7"/>
      <c r="L4" s="7"/>
      <c r="M4" s="7"/>
      <c r="N4" s="7"/>
      <c r="O4" s="7"/>
      <c r="P4" s="7" t="s">
        <v>69</v>
      </c>
      <c r="Q4" s="7" t="s">
        <v>70</v>
      </c>
      <c r="R4" s="7" t="s">
        <v>71</v>
      </c>
      <c r="S4" s="4">
        <f ca="1">HYPERLINK(CONCATENATE("http://ryohoji.g-gee.info/img_sp/card/",INDIRECT(ADDRESS(ROW(),COLUMN()-1)),".jpg"),"☆")</f>
        <v>0</v>
      </c>
    </row>
    <row r="5" spans="1:19" ht="12.75">
      <c r="A5" s="4">
        <v>4</v>
      </c>
      <c r="B5" s="7" t="s">
        <v>72</v>
      </c>
      <c r="C5" s="7" t="s">
        <v>73</v>
      </c>
      <c r="D5" s="7">
        <v>14</v>
      </c>
      <c r="E5" s="7">
        <v>4635</v>
      </c>
      <c r="F5" s="7">
        <v>3930</v>
      </c>
      <c r="G5" s="7">
        <v>4277</v>
      </c>
      <c r="H5" s="7"/>
      <c r="I5" s="7"/>
      <c r="J5" s="7"/>
      <c r="K5" s="7">
        <v>4</v>
      </c>
      <c r="L5" s="7"/>
      <c r="M5" s="7"/>
      <c r="N5" s="7"/>
      <c r="O5" s="7"/>
      <c r="P5" s="7" t="s">
        <v>74</v>
      </c>
      <c r="Q5" s="7">
        <v>31</v>
      </c>
      <c r="R5" s="7"/>
      <c r="S5" s="4">
        <f ca="1">HYPERLINK(CONCATENATE("http://ryohoji.g-gee.info/img_sp/card/",INDIRECT(ADDRESS(ROW(),COLUMN()-1)),".jpg"),"☆")</f>
        <v>0</v>
      </c>
    </row>
    <row r="6" spans="1:19" ht="12.75">
      <c r="A6" s="4">
        <v>5</v>
      </c>
      <c r="B6" s="6" t="s">
        <v>75</v>
      </c>
      <c r="C6" s="7" t="s">
        <v>65</v>
      </c>
      <c r="D6" s="7">
        <v>17</v>
      </c>
      <c r="E6" s="7">
        <v>5719</v>
      </c>
      <c r="F6" s="7">
        <v>7081</v>
      </c>
      <c r="G6" s="7">
        <v>6334</v>
      </c>
      <c r="H6" s="7"/>
      <c r="I6" s="7"/>
      <c r="J6" s="7"/>
      <c r="K6" s="7">
        <v>7</v>
      </c>
      <c r="L6" s="7"/>
      <c r="M6" s="7"/>
      <c r="N6" s="7"/>
      <c r="O6" s="7"/>
      <c r="P6" s="7" t="s">
        <v>66</v>
      </c>
      <c r="Q6" s="7" t="s">
        <v>70</v>
      </c>
      <c r="R6" s="7"/>
      <c r="S6" s="4">
        <f ca="1">HYPERLINK(CONCATENATE("http://ryohoji.g-gee.info/img_sp/card/",INDIRECT(ADDRESS(ROW(),COLUMN()-1)),".jpg"),"☆")</f>
        <v>0</v>
      </c>
    </row>
    <row r="7" spans="1:19" ht="12.75">
      <c r="A7" s="4">
        <v>6</v>
      </c>
      <c r="B7" s="7"/>
      <c r="C7" s="7"/>
      <c r="D7" s="7"/>
      <c r="E7" s="7"/>
      <c r="F7" s="7"/>
      <c r="G7" s="7"/>
      <c r="H7" s="7"/>
      <c r="I7" s="7"/>
      <c r="J7" s="7"/>
      <c r="K7" s="7"/>
      <c r="L7" s="7"/>
      <c r="M7" s="7"/>
      <c r="N7" s="7"/>
      <c r="O7" s="7"/>
      <c r="P7" s="7"/>
      <c r="Q7" s="7"/>
      <c r="R7" s="7"/>
      <c r="S7" s="4">
        <f ca="1">HYPERLINK(CONCATENATE("http://ryohoji.g-gee.info/img_sp/card/",INDIRECT(ADDRESS(ROW(),COLUMN()-1)),".jpg"),"☆")</f>
        <v>0</v>
      </c>
    </row>
    <row r="8" spans="1:19" ht="12.75">
      <c r="A8" s="4">
        <v>7</v>
      </c>
      <c r="B8" s="6" t="s">
        <v>76</v>
      </c>
      <c r="C8" s="7" t="s">
        <v>73</v>
      </c>
      <c r="D8" s="7">
        <v>18</v>
      </c>
      <c r="E8" s="7">
        <v>7080</v>
      </c>
      <c r="F8" s="7">
        <v>8471</v>
      </c>
      <c r="G8" s="7">
        <v>6915</v>
      </c>
      <c r="H8" s="7">
        <v>7</v>
      </c>
      <c r="I8" s="7"/>
      <c r="J8" s="7"/>
      <c r="K8" s="7"/>
      <c r="L8" s="7"/>
      <c r="M8" s="7"/>
      <c r="N8" s="7"/>
      <c r="O8" s="7"/>
      <c r="P8" s="7" t="s">
        <v>66</v>
      </c>
      <c r="Q8" s="7">
        <v>31</v>
      </c>
      <c r="R8" s="7"/>
      <c r="S8" s="4">
        <f ca="1">HYPERLINK(CONCATENATE("http://ryohoji.g-gee.info/img_sp/card/",INDIRECT(ADDRESS(ROW(),COLUMN()-1)),".jpg"),"☆")</f>
        <v>0</v>
      </c>
    </row>
    <row r="9" spans="1:19" ht="12.75">
      <c r="A9" s="4">
        <v>8</v>
      </c>
      <c r="B9" s="6" t="s">
        <v>77</v>
      </c>
      <c r="C9" s="7" t="s">
        <v>65</v>
      </c>
      <c r="D9" s="7">
        <v>17</v>
      </c>
      <c r="E9" s="7">
        <v>6915</v>
      </c>
      <c r="F9" s="7">
        <v>7080</v>
      </c>
      <c r="G9" s="7">
        <v>7230</v>
      </c>
      <c r="H9" s="7"/>
      <c r="I9" s="7"/>
      <c r="J9" s="7">
        <v>7</v>
      </c>
      <c r="K9" s="7"/>
      <c r="L9" s="7"/>
      <c r="M9" s="7"/>
      <c r="N9" s="7"/>
      <c r="O9" s="7"/>
      <c r="P9" s="7" t="s">
        <v>66</v>
      </c>
      <c r="Q9" s="7">
        <v>31</v>
      </c>
      <c r="R9" s="7"/>
      <c r="S9" s="4">
        <f ca="1">HYPERLINK(CONCATENATE("http://ryohoji.g-gee.info/img_sp/card/",INDIRECT(ADDRESS(ROW(),COLUMN()-1)),".jpg"),"☆")</f>
        <v>0</v>
      </c>
    </row>
    <row r="10" spans="1:19" ht="12.75">
      <c r="A10" s="4">
        <v>9</v>
      </c>
      <c r="B10" s="6" t="s">
        <v>78</v>
      </c>
      <c r="C10" s="7" t="s">
        <v>73</v>
      </c>
      <c r="D10" s="7">
        <v>15</v>
      </c>
      <c r="E10" s="7">
        <v>4913</v>
      </c>
      <c r="F10" s="7">
        <v>4317</v>
      </c>
      <c r="G10" s="7">
        <v>4844</v>
      </c>
      <c r="H10" s="7"/>
      <c r="I10" s="7">
        <v>7</v>
      </c>
      <c r="J10" s="7"/>
      <c r="K10" s="7"/>
      <c r="L10" s="7"/>
      <c r="M10" s="7"/>
      <c r="N10" s="7"/>
      <c r="O10" s="7"/>
      <c r="P10" s="7" t="s">
        <v>69</v>
      </c>
      <c r="Q10" s="7">
        <v>31</v>
      </c>
      <c r="R10" s="7"/>
      <c r="S10" s="4">
        <f ca="1">HYPERLINK(CONCATENATE("http://ryohoji.g-gee.info/img_sp/card/",INDIRECT(ADDRESS(ROW(),COLUMN()-1)),".jpg"),"☆")</f>
        <v>0</v>
      </c>
    </row>
    <row r="11" spans="1:19" ht="12.75">
      <c r="A11" s="4">
        <v>10</v>
      </c>
      <c r="B11" s="7"/>
      <c r="C11" s="7"/>
      <c r="D11" s="7"/>
      <c r="E11" s="7"/>
      <c r="F11" s="7"/>
      <c r="G11" s="7"/>
      <c r="H11" s="7"/>
      <c r="I11" s="7"/>
      <c r="J11" s="7"/>
      <c r="K11" s="7"/>
      <c r="L11" s="7"/>
      <c r="M11" s="7"/>
      <c r="N11" s="7"/>
      <c r="O11" s="7"/>
      <c r="P11" s="7"/>
      <c r="Q11" s="7"/>
      <c r="R11" s="7"/>
      <c r="S11" s="4">
        <f ca="1">HYPERLINK(CONCATENATE("http://ryohoji.g-gee.info/img_sp/card/",INDIRECT(ADDRESS(ROW(),COLUMN()-1)),".jpg"),"☆")</f>
        <v>0</v>
      </c>
    </row>
    <row r="12" spans="1:19" ht="12.75">
      <c r="A12" s="4">
        <v>11</v>
      </c>
      <c r="B12" s="6" t="s">
        <v>79</v>
      </c>
      <c r="C12" s="7" t="s">
        <v>68</v>
      </c>
      <c r="D12" s="7">
        <v>18</v>
      </c>
      <c r="E12" s="7">
        <v>7793</v>
      </c>
      <c r="F12" s="7">
        <v>6553</v>
      </c>
      <c r="G12" s="7">
        <v>7020</v>
      </c>
      <c r="H12" s="7"/>
      <c r="I12" s="7"/>
      <c r="J12" s="7"/>
      <c r="K12" s="7"/>
      <c r="L12" s="7">
        <v>7</v>
      </c>
      <c r="M12" s="7"/>
      <c r="N12" s="7"/>
      <c r="O12" s="7"/>
      <c r="P12" s="7" t="s">
        <v>66</v>
      </c>
      <c r="Q12" s="7">
        <v>31</v>
      </c>
      <c r="R12" s="7"/>
      <c r="S12" s="4">
        <f ca="1">HYPERLINK(CONCATENATE("http://ryohoji.g-gee.info/img_sp/card/",INDIRECT(ADDRESS(ROW(),COLUMN()-1)),".jpg"),"☆")</f>
        <v>0</v>
      </c>
    </row>
    <row r="13" spans="1:19" ht="12.75">
      <c r="A13" s="4">
        <v>12</v>
      </c>
      <c r="B13" s="8" t="s">
        <v>80</v>
      </c>
      <c r="C13" s="7" t="s">
        <v>73</v>
      </c>
      <c r="D13" s="9">
        <v>15</v>
      </c>
      <c r="E13" s="10">
        <v>5370</v>
      </c>
      <c r="F13" s="10">
        <v>4188</v>
      </c>
      <c r="G13" s="10">
        <v>4762</v>
      </c>
      <c r="H13" s="7"/>
      <c r="I13" s="7"/>
      <c r="J13" s="7">
        <v>5</v>
      </c>
      <c r="K13" s="7"/>
      <c r="L13" s="7"/>
      <c r="M13" s="7"/>
      <c r="N13" s="7"/>
      <c r="O13" s="7"/>
      <c r="P13" s="7" t="s">
        <v>69</v>
      </c>
      <c r="Q13" s="7">
        <v>31</v>
      </c>
      <c r="R13" s="7"/>
      <c r="S13" s="4">
        <f ca="1">HYPERLINK(CONCATENATE("http://ryohoji.g-gee.info/img_sp/card/",INDIRECT(ADDRESS(ROW(),COLUMN()-1)),".jpg"),"☆")</f>
        <v>0</v>
      </c>
    </row>
    <row r="14" spans="1:19" ht="12.75">
      <c r="A14" s="4">
        <v>13</v>
      </c>
      <c r="B14" s="8" t="s">
        <v>81</v>
      </c>
      <c r="C14" s="7" t="s">
        <v>73</v>
      </c>
      <c r="D14" s="9">
        <v>14</v>
      </c>
      <c r="E14" s="10">
        <v>3849</v>
      </c>
      <c r="F14" s="10">
        <v>3661</v>
      </c>
      <c r="G14" s="9">
        <v>3440</v>
      </c>
      <c r="H14" s="7"/>
      <c r="I14" s="7"/>
      <c r="J14" s="7"/>
      <c r="K14" s="7">
        <v>4</v>
      </c>
      <c r="L14" s="7"/>
      <c r="M14" s="7"/>
      <c r="N14" s="7"/>
      <c r="O14" s="7"/>
      <c r="P14" s="7" t="s">
        <v>74</v>
      </c>
      <c r="Q14" s="7">
        <v>31</v>
      </c>
      <c r="R14" s="7"/>
      <c r="S14" s="4">
        <f ca="1">HYPERLINK(CONCATENATE("http://ryohoji.g-gee.info/img_sp/card/",INDIRECT(ADDRESS(ROW(),COLUMN()-1)),".jpg"),"☆")</f>
        <v>0</v>
      </c>
    </row>
    <row r="15" spans="1:19" ht="12.75">
      <c r="A15" s="4">
        <v>14</v>
      </c>
      <c r="B15" s="7"/>
      <c r="C15" s="7"/>
      <c r="D15" s="7"/>
      <c r="E15" s="7"/>
      <c r="F15" s="7"/>
      <c r="G15" s="7"/>
      <c r="H15" s="7"/>
      <c r="I15" s="7"/>
      <c r="J15" s="7"/>
      <c r="K15" s="7"/>
      <c r="L15" s="7"/>
      <c r="M15" s="7"/>
      <c r="N15" s="7"/>
      <c r="O15" s="7"/>
      <c r="P15" s="7"/>
      <c r="Q15" s="7"/>
      <c r="R15" s="7"/>
      <c r="S15" s="4">
        <f ca="1">HYPERLINK(CONCATENATE("http://ryohoji.g-gee.info/img_sp/card/",INDIRECT(ADDRESS(ROW(),COLUMN()-1)),".jpg"),"☆")</f>
        <v>0</v>
      </c>
    </row>
    <row r="16" spans="1:19" ht="12.75">
      <c r="A16" s="4">
        <v>15</v>
      </c>
      <c r="B16" s="6" t="s">
        <v>82</v>
      </c>
      <c r="C16" s="7" t="s">
        <v>65</v>
      </c>
      <c r="D16" s="7">
        <v>17</v>
      </c>
      <c r="E16" s="7">
        <v>6891</v>
      </c>
      <c r="F16" s="7">
        <v>7034</v>
      </c>
      <c r="G16" s="7">
        <v>7178</v>
      </c>
      <c r="H16" s="7"/>
      <c r="I16" s="7"/>
      <c r="J16" s="7"/>
      <c r="K16" s="7"/>
      <c r="L16" s="7">
        <v>7</v>
      </c>
      <c r="M16" s="7"/>
      <c r="N16" s="7"/>
      <c r="O16" s="7"/>
      <c r="P16" s="7" t="s">
        <v>66</v>
      </c>
      <c r="Q16" s="7" t="s">
        <v>70</v>
      </c>
      <c r="R16" s="7"/>
      <c r="S16" s="4">
        <f ca="1">HYPERLINK(CONCATENATE("http://ryohoji.g-gee.info/img_sp/card/",INDIRECT(ADDRESS(ROW(),COLUMN()-1)),".jpg"),"☆")</f>
        <v>0</v>
      </c>
    </row>
    <row r="17" spans="1:19" ht="12.75">
      <c r="A17" s="4">
        <v>16</v>
      </c>
      <c r="B17" s="6" t="s">
        <v>83</v>
      </c>
      <c r="C17" s="7" t="s">
        <v>68</v>
      </c>
      <c r="D17" s="7">
        <v>17</v>
      </c>
      <c r="E17" s="7">
        <v>6983</v>
      </c>
      <c r="F17" s="7">
        <v>7771</v>
      </c>
      <c r="G17" s="7">
        <v>6358</v>
      </c>
      <c r="H17" s="7"/>
      <c r="I17" s="7">
        <v>7</v>
      </c>
      <c r="J17" s="7"/>
      <c r="K17" s="7"/>
      <c r="L17" s="7"/>
      <c r="M17" s="7"/>
      <c r="N17" s="7"/>
      <c r="O17" s="7"/>
      <c r="P17" s="7" t="s">
        <v>66</v>
      </c>
      <c r="Q17" s="7" t="s">
        <v>70</v>
      </c>
      <c r="R17" s="7"/>
      <c r="S17" s="4">
        <f ca="1">HYPERLINK(CONCATENATE("http://ryohoji.g-gee.info/img_sp/card/",INDIRECT(ADDRESS(ROW(),COLUMN()-1)),".jpg"),"☆")</f>
        <v>0</v>
      </c>
    </row>
    <row r="18" spans="1:19" ht="12.75">
      <c r="A18" s="4">
        <v>17</v>
      </c>
      <c r="B18" s="6" t="s">
        <v>84</v>
      </c>
      <c r="C18" s="7" t="s">
        <v>73</v>
      </c>
      <c r="D18" s="7">
        <v>17</v>
      </c>
      <c r="E18" s="7">
        <v>6666</v>
      </c>
      <c r="F18" s="7">
        <v>6123</v>
      </c>
      <c r="G18" s="7">
        <v>6389</v>
      </c>
      <c r="H18" s="7"/>
      <c r="I18" s="7"/>
      <c r="J18" s="7"/>
      <c r="K18" s="7">
        <v>8</v>
      </c>
      <c r="L18" s="7"/>
      <c r="M18" s="7"/>
      <c r="N18" s="7"/>
      <c r="O18" s="7"/>
      <c r="P18" s="7" t="s">
        <v>66</v>
      </c>
      <c r="Q18" s="7" t="s">
        <v>85</v>
      </c>
      <c r="R18" s="7"/>
      <c r="S18" s="4">
        <f ca="1">HYPERLINK(CONCATENATE("http://ryohoji.g-gee.info/img_sp/card/",INDIRECT(ADDRESS(ROW(),COLUMN()-1)),".jpg"),"☆")</f>
        <v>0</v>
      </c>
    </row>
    <row r="19" spans="1:19" ht="12.75">
      <c r="A19" s="4">
        <v>18</v>
      </c>
      <c r="B19" s="7" t="s">
        <v>86</v>
      </c>
      <c r="C19" s="7" t="s">
        <v>68</v>
      </c>
      <c r="D19" s="7">
        <v>17</v>
      </c>
      <c r="E19" s="7">
        <v>8297</v>
      </c>
      <c r="F19" s="7">
        <v>7127</v>
      </c>
      <c r="G19" s="7">
        <v>7095</v>
      </c>
      <c r="H19" s="7">
        <v>7</v>
      </c>
      <c r="I19" s="7"/>
      <c r="J19" s="7"/>
      <c r="K19" s="7"/>
      <c r="L19" s="7"/>
      <c r="M19" s="7"/>
      <c r="N19" s="7"/>
      <c r="O19" s="7"/>
      <c r="P19" s="7" t="s">
        <v>66</v>
      </c>
      <c r="Q19" s="7" t="s">
        <v>87</v>
      </c>
      <c r="R19" s="7"/>
      <c r="S19" s="4">
        <f ca="1">HYPERLINK(CONCATENATE("http://ryohoji.g-gee.info/img_sp/card/",INDIRECT(ADDRESS(ROW(),COLUMN()-1)),".jpg"),"☆")</f>
        <v>0</v>
      </c>
    </row>
    <row r="20" spans="1:19" ht="12.75">
      <c r="A20" s="4">
        <v>19</v>
      </c>
      <c r="B20" s="11"/>
      <c r="C20" s="11"/>
      <c r="D20" s="11"/>
      <c r="E20" s="11"/>
      <c r="F20" s="11"/>
      <c r="G20" s="11"/>
      <c r="H20" s="11"/>
      <c r="I20" s="11"/>
      <c r="J20" s="11"/>
      <c r="K20" s="11"/>
      <c r="L20" s="11"/>
      <c r="M20" s="11"/>
      <c r="N20" s="11"/>
      <c r="O20" s="11"/>
      <c r="P20" s="11"/>
      <c r="Q20" s="11"/>
      <c r="R20" s="11"/>
      <c r="S20" s="4">
        <f ca="1">HYPERLINK(CONCATENATE("http://ryohoji.g-gee.info/img_sp/card/",INDIRECT(ADDRESS(ROW(),COLUMN()-1)),".jpg"),"☆")</f>
        <v>0</v>
      </c>
    </row>
    <row r="21" spans="1:19" ht="12.75">
      <c r="A21" s="4">
        <v>20</v>
      </c>
      <c r="B21" s="7" t="s">
        <v>88</v>
      </c>
      <c r="C21" s="7"/>
      <c r="D21" s="7"/>
      <c r="E21" s="7"/>
      <c r="F21" s="7"/>
      <c r="G21" s="7"/>
      <c r="H21" s="7"/>
      <c r="I21" s="7"/>
      <c r="J21" s="7"/>
      <c r="K21" s="7"/>
      <c r="L21" s="7"/>
      <c r="M21" s="7"/>
      <c r="N21" s="7"/>
      <c r="O21" s="7"/>
      <c r="P21" s="7"/>
      <c r="Q21" s="7"/>
      <c r="R21" s="7"/>
      <c r="S21" s="4">
        <f ca="1">HYPERLINK(CONCATENATE("http://ryohoji.g-gee.info/img_sp/card/",INDIRECT(ADDRESS(ROW(),COLUMN()-1)),".jpg"),"☆")</f>
        <v>0</v>
      </c>
    </row>
    <row r="22" spans="1:19" ht="12.75">
      <c r="A22" s="4">
        <v>21</v>
      </c>
      <c r="B22" s="11"/>
      <c r="C22" s="11"/>
      <c r="D22" s="11"/>
      <c r="E22" s="11"/>
      <c r="F22" s="11"/>
      <c r="G22" s="11"/>
      <c r="H22" s="11"/>
      <c r="I22" s="11"/>
      <c r="J22" s="11"/>
      <c r="K22" s="11"/>
      <c r="L22" s="11"/>
      <c r="M22" s="11"/>
      <c r="N22" s="11"/>
      <c r="O22" s="11"/>
      <c r="P22" s="11"/>
      <c r="Q22" s="11"/>
      <c r="R22" s="11"/>
      <c r="S22" s="4">
        <f ca="1">HYPERLINK(CONCATENATE("http://ryohoji.g-gee.info/img_sp/card/",INDIRECT(ADDRESS(ROW(),COLUMN()-1)),".jpg"),"☆")</f>
        <v>0</v>
      </c>
    </row>
    <row r="23" spans="1:19" ht="12.75">
      <c r="A23" s="4">
        <v>22</v>
      </c>
      <c r="B23" s="11"/>
      <c r="C23" s="11"/>
      <c r="D23" s="11"/>
      <c r="E23" s="11"/>
      <c r="F23" s="11"/>
      <c r="G23" s="11"/>
      <c r="H23" s="11"/>
      <c r="I23" s="11"/>
      <c r="J23" s="11"/>
      <c r="K23" s="11"/>
      <c r="L23" s="11"/>
      <c r="M23" s="11"/>
      <c r="N23" s="11"/>
      <c r="O23" s="11"/>
      <c r="P23" s="11"/>
      <c r="Q23" s="11"/>
      <c r="R23" s="11"/>
      <c r="S23" s="4">
        <f ca="1">HYPERLINK(CONCATENATE("http://ryohoji.g-gee.info/img_sp/card/",INDIRECT(ADDRESS(ROW(),COLUMN()-1)),".jpg"),"☆")</f>
        <v>0</v>
      </c>
    </row>
    <row r="24" spans="1:19" ht="12.75">
      <c r="A24" s="4">
        <v>23</v>
      </c>
      <c r="B24" s="11"/>
      <c r="C24" s="11"/>
      <c r="D24" s="11"/>
      <c r="E24" s="11"/>
      <c r="F24" s="11"/>
      <c r="G24" s="11"/>
      <c r="H24" s="11"/>
      <c r="I24" s="11"/>
      <c r="J24" s="11"/>
      <c r="K24" s="11"/>
      <c r="L24" s="11"/>
      <c r="M24" s="11"/>
      <c r="N24" s="11"/>
      <c r="O24" s="11"/>
      <c r="P24" s="11"/>
      <c r="Q24" s="11"/>
      <c r="R24" s="11"/>
      <c r="S24" s="4">
        <f ca="1">HYPERLINK(CONCATENATE("http://ryohoji.g-gee.info/img_sp/card/",INDIRECT(ADDRESS(ROW(),COLUMN()-1)),".jpg"),"☆")</f>
        <v>0</v>
      </c>
    </row>
    <row r="25" spans="1:19" ht="12.75">
      <c r="A25" s="4">
        <v>24</v>
      </c>
      <c r="B25" s="11"/>
      <c r="C25" s="11"/>
      <c r="D25" s="11"/>
      <c r="E25" s="11"/>
      <c r="F25" s="11"/>
      <c r="G25" s="11"/>
      <c r="H25" s="11"/>
      <c r="I25" s="11"/>
      <c r="J25" s="11"/>
      <c r="K25" s="11"/>
      <c r="L25" s="11"/>
      <c r="M25" s="11"/>
      <c r="N25" s="11"/>
      <c r="O25" s="11"/>
      <c r="P25" s="11"/>
      <c r="Q25" s="11"/>
      <c r="R25" s="11"/>
      <c r="S25" s="4">
        <f ca="1">HYPERLINK(CONCATENATE("http://ryohoji.g-gee.info/img_sp/card/",INDIRECT(ADDRESS(ROW(),COLUMN()-1)),".jpg"),"☆")</f>
        <v>0</v>
      </c>
    </row>
    <row r="26" spans="1:19" ht="12.75">
      <c r="A26" s="4">
        <v>25</v>
      </c>
      <c r="B26" s="6" t="s">
        <v>89</v>
      </c>
      <c r="C26" s="7" t="s">
        <v>65</v>
      </c>
      <c r="D26" s="7">
        <v>22</v>
      </c>
      <c r="E26" s="7">
        <v>9396</v>
      </c>
      <c r="F26" s="7">
        <v>8927</v>
      </c>
      <c r="G26" s="7">
        <v>7769</v>
      </c>
      <c r="H26" s="7"/>
      <c r="I26" s="7"/>
      <c r="J26" s="7">
        <v>7</v>
      </c>
      <c r="K26" s="7"/>
      <c r="L26" s="7"/>
      <c r="M26" s="7"/>
      <c r="N26" s="7"/>
      <c r="O26" s="7"/>
      <c r="P26" s="7" t="s">
        <v>66</v>
      </c>
      <c r="Q26" s="7">
        <v>31</v>
      </c>
      <c r="R26" s="7" t="s">
        <v>90</v>
      </c>
      <c r="S26" s="4">
        <f ca="1">HYPERLINK(CONCATENATE("http://ryohoji.g-gee.info/img_sp/card/",INDIRECT(ADDRESS(ROW(),COLUMN()-1)),".jpg"),"☆")</f>
        <v>0</v>
      </c>
    </row>
    <row r="27" spans="1:19" ht="12.75">
      <c r="A27" s="4">
        <v>26</v>
      </c>
      <c r="B27" s="7" t="s">
        <v>91</v>
      </c>
      <c r="C27" s="7" t="s">
        <v>65</v>
      </c>
      <c r="D27" s="7">
        <v>19</v>
      </c>
      <c r="E27" s="7">
        <v>8018</v>
      </c>
      <c r="F27" s="7">
        <v>7524</v>
      </c>
      <c r="G27" s="7">
        <v>7054</v>
      </c>
      <c r="H27" s="7"/>
      <c r="I27" s="7"/>
      <c r="J27" s="7"/>
      <c r="K27" s="7"/>
      <c r="L27" s="7">
        <v>7</v>
      </c>
      <c r="M27" s="7"/>
      <c r="N27" s="7"/>
      <c r="O27" s="7"/>
      <c r="P27" s="7" t="s">
        <v>66</v>
      </c>
      <c r="Q27" s="7">
        <v>31</v>
      </c>
      <c r="R27" s="7"/>
      <c r="S27" s="4">
        <f ca="1">HYPERLINK(CONCATENATE("http://ryohoji.g-gee.info/img_sp/card/",INDIRECT(ADDRESS(ROW(),COLUMN()-1)),".jpg"),"☆")</f>
        <v>0</v>
      </c>
    </row>
    <row r="28" spans="1:19" ht="12.75">
      <c r="A28" s="4">
        <v>27</v>
      </c>
      <c r="B28" s="7"/>
      <c r="C28" s="7"/>
      <c r="D28" s="7"/>
      <c r="E28" s="7"/>
      <c r="F28" s="7"/>
      <c r="G28" s="7"/>
      <c r="H28" s="7"/>
      <c r="I28" s="7"/>
      <c r="J28" s="7"/>
      <c r="K28" s="7"/>
      <c r="L28" s="7"/>
      <c r="M28" s="7"/>
      <c r="N28" s="7"/>
      <c r="O28" s="7"/>
      <c r="P28" s="7"/>
      <c r="Q28" s="7"/>
      <c r="R28" s="7"/>
      <c r="S28" s="4">
        <f ca="1">HYPERLINK(CONCATENATE("http://ryohoji.g-gee.info/img_sp/card/",INDIRECT(ADDRESS(ROW(),COLUMN()-1)),".jpg"),"☆")</f>
        <v>0</v>
      </c>
    </row>
    <row r="29" spans="1:19" ht="12.75">
      <c r="A29" s="4">
        <v>28</v>
      </c>
      <c r="B29" s="7" t="s">
        <v>92</v>
      </c>
      <c r="C29" s="7" t="s">
        <v>73</v>
      </c>
      <c r="D29" s="7">
        <v>22</v>
      </c>
      <c r="E29" s="7">
        <v>9091</v>
      </c>
      <c r="F29" s="7">
        <v>9139</v>
      </c>
      <c r="G29" s="7">
        <v>8705</v>
      </c>
      <c r="H29" s="7"/>
      <c r="I29" s="7"/>
      <c r="J29" s="7"/>
      <c r="K29" s="7"/>
      <c r="L29" s="7">
        <v>7</v>
      </c>
      <c r="M29" s="7"/>
      <c r="N29" s="7"/>
      <c r="O29" s="7"/>
      <c r="P29" s="7" t="s">
        <v>66</v>
      </c>
      <c r="Q29" s="7">
        <v>31</v>
      </c>
      <c r="R29" s="7" t="s">
        <v>93</v>
      </c>
      <c r="S29" s="4">
        <f ca="1">HYPERLINK(CONCATENATE("http://ryohoji.g-gee.info/img_sp/card/",INDIRECT(ADDRESS(ROW(),COLUMN()-1)),".jpg"),"☆")</f>
        <v>0</v>
      </c>
    </row>
    <row r="30" spans="1:19" ht="12.75">
      <c r="A30" s="4">
        <v>29</v>
      </c>
      <c r="B30" s="7" t="s">
        <v>94</v>
      </c>
      <c r="C30" s="7" t="s">
        <v>65</v>
      </c>
      <c r="D30" s="7">
        <v>17</v>
      </c>
      <c r="E30" s="7"/>
      <c r="F30" s="7"/>
      <c r="G30" s="7"/>
      <c r="H30" s="7">
        <v>1</v>
      </c>
      <c r="I30" s="7"/>
      <c r="J30" s="7"/>
      <c r="K30" s="7"/>
      <c r="L30" s="7"/>
      <c r="M30" s="7"/>
      <c r="N30" s="7"/>
      <c r="O30" s="7">
        <v>5</v>
      </c>
      <c r="P30" s="7" t="s">
        <v>69</v>
      </c>
      <c r="Q30" s="7"/>
      <c r="R30" s="7"/>
      <c r="S30" s="4">
        <f ca="1">HYPERLINK(CONCATENATE("http://ryohoji.g-gee.info/img_sp/card/",INDIRECT(ADDRESS(ROW(),COLUMN()-1)),".jpg"),"☆")</f>
        <v>0</v>
      </c>
    </row>
    <row r="31" spans="1:19" ht="12.75">
      <c r="A31" s="4">
        <v>30</v>
      </c>
      <c r="B31" s="7" t="s">
        <v>95</v>
      </c>
      <c r="C31" s="7" t="s">
        <v>68</v>
      </c>
      <c r="D31" s="7">
        <v>14</v>
      </c>
      <c r="E31" s="7"/>
      <c r="F31" s="7"/>
      <c r="G31" s="7"/>
      <c r="H31" s="7"/>
      <c r="I31" s="7"/>
      <c r="J31" s="7">
        <v>1</v>
      </c>
      <c r="K31" s="7"/>
      <c r="L31" s="7"/>
      <c r="M31" s="7"/>
      <c r="N31" s="7"/>
      <c r="O31" s="7">
        <v>3</v>
      </c>
      <c r="P31" s="7" t="s">
        <v>74</v>
      </c>
      <c r="Q31" s="7"/>
      <c r="R31" s="7"/>
      <c r="S31" s="4">
        <f ca="1">HYPERLINK(CONCATENATE("http://ryohoji.g-gee.info/img_sp/card/",INDIRECT(ADDRESS(ROW(),COLUMN()-1)),".jpg"),"☆")</f>
        <v>0</v>
      </c>
    </row>
    <row r="32" spans="1:19" ht="12.75">
      <c r="A32" s="4">
        <v>31</v>
      </c>
      <c r="B32" s="6" t="s">
        <v>96</v>
      </c>
      <c r="C32" s="7" t="s">
        <v>68</v>
      </c>
      <c r="D32" s="7">
        <v>18</v>
      </c>
      <c r="E32" s="7">
        <v>6279</v>
      </c>
      <c r="F32" s="7">
        <v>6213</v>
      </c>
      <c r="G32" s="7">
        <v>6841</v>
      </c>
      <c r="H32" s="7"/>
      <c r="I32" s="7"/>
      <c r="J32" s="7"/>
      <c r="K32" s="7"/>
      <c r="L32" s="7"/>
      <c r="M32" s="7"/>
      <c r="N32" s="7"/>
      <c r="O32" s="7"/>
      <c r="P32" s="7" t="s">
        <v>66</v>
      </c>
      <c r="Q32" s="7" t="s">
        <v>70</v>
      </c>
      <c r="R32" s="7"/>
      <c r="S32" s="4">
        <f ca="1">HYPERLINK(CONCATENATE("http://ryohoji.g-gee.info/img_sp/card/",INDIRECT(ADDRESS(ROW(),COLUMN()-1)),".jpg"),"☆")</f>
        <v>0</v>
      </c>
    </row>
    <row r="33" spans="1:19" ht="12.75">
      <c r="A33" s="4">
        <v>32</v>
      </c>
      <c r="B33" s="7"/>
      <c r="C33" s="7"/>
      <c r="D33" s="7"/>
      <c r="E33" s="7"/>
      <c r="F33" s="7"/>
      <c r="G33" s="7"/>
      <c r="H33" s="7"/>
      <c r="I33" s="7"/>
      <c r="J33" s="7"/>
      <c r="K33" s="7"/>
      <c r="L33" s="7"/>
      <c r="M33" s="7"/>
      <c r="N33" s="7"/>
      <c r="O33" s="7"/>
      <c r="P33" s="7"/>
      <c r="Q33" s="7"/>
      <c r="R33" s="7"/>
      <c r="S33" s="4">
        <f ca="1">HYPERLINK(CONCATENATE("http://ryohoji.g-gee.info/img_sp/card/",INDIRECT(ADDRESS(ROW(),COLUMN()-1)),".jpg"),"☆")</f>
        <v>0</v>
      </c>
    </row>
    <row r="34" spans="1:19" ht="12.75">
      <c r="A34" s="4">
        <v>33</v>
      </c>
      <c r="B34" s="6" t="s">
        <v>97</v>
      </c>
      <c r="C34" s="7" t="s">
        <v>68</v>
      </c>
      <c r="D34" s="7">
        <v>21</v>
      </c>
      <c r="E34" s="7">
        <v>8612</v>
      </c>
      <c r="F34" s="7">
        <v>8050</v>
      </c>
      <c r="G34" s="7">
        <v>8050</v>
      </c>
      <c r="H34" s="7"/>
      <c r="I34" s="7">
        <v>7</v>
      </c>
      <c r="J34" s="7"/>
      <c r="K34" s="7"/>
      <c r="L34" s="7"/>
      <c r="M34" s="7"/>
      <c r="N34" s="7"/>
      <c r="O34" s="7"/>
      <c r="P34" s="7" t="s">
        <v>66</v>
      </c>
      <c r="Q34" s="7">
        <v>31</v>
      </c>
      <c r="R34" s="7"/>
      <c r="S34" s="4">
        <f ca="1">HYPERLINK(CONCATENATE("http://ryohoji.g-gee.info/img_sp/card/",INDIRECT(ADDRESS(ROW(),COLUMN()-1)),".jpg"),"☆")</f>
        <v>0</v>
      </c>
    </row>
    <row r="35" spans="1:19" ht="12.75">
      <c r="A35" s="4">
        <v>34</v>
      </c>
      <c r="B35" s="7" t="s">
        <v>98</v>
      </c>
      <c r="C35" s="7" t="s">
        <v>73</v>
      </c>
      <c r="D35" s="7">
        <v>19</v>
      </c>
      <c r="E35" s="7">
        <v>9192</v>
      </c>
      <c r="F35" s="7">
        <v>8873</v>
      </c>
      <c r="G35" s="7">
        <v>7702</v>
      </c>
      <c r="H35" s="7"/>
      <c r="I35" s="7"/>
      <c r="J35" s="7"/>
      <c r="K35" s="7"/>
      <c r="L35" s="7">
        <v>8</v>
      </c>
      <c r="M35" s="7"/>
      <c r="N35" s="7"/>
      <c r="O35" s="7"/>
      <c r="P35" s="7" t="s">
        <v>66</v>
      </c>
      <c r="Q35" s="7" t="s">
        <v>99</v>
      </c>
      <c r="R35" s="7"/>
      <c r="S35" s="4">
        <f ca="1">HYPERLINK(CONCATENATE("http://ryohoji.g-gee.info/img_sp/card/",INDIRECT(ADDRESS(ROW(),COLUMN()-1)),".jpg"),"☆")</f>
        <v>0</v>
      </c>
    </row>
    <row r="36" spans="1:19" ht="12.75">
      <c r="A36" s="4">
        <v>35</v>
      </c>
      <c r="B36" s="7" t="s">
        <v>100</v>
      </c>
      <c r="C36" s="7" t="s">
        <v>73</v>
      </c>
      <c r="D36" s="7">
        <v>15</v>
      </c>
      <c r="E36" s="7">
        <v>4905</v>
      </c>
      <c r="F36" s="7">
        <v>5187</v>
      </c>
      <c r="G36" s="7">
        <v>4770</v>
      </c>
      <c r="H36" s="7"/>
      <c r="I36" s="7"/>
      <c r="J36" s="7"/>
      <c r="K36" s="7">
        <v>3</v>
      </c>
      <c r="L36" s="7"/>
      <c r="M36" s="7"/>
      <c r="N36" s="7"/>
      <c r="O36" s="7">
        <v>6</v>
      </c>
      <c r="P36" s="7" t="s">
        <v>69</v>
      </c>
      <c r="Q36" s="7" t="s">
        <v>99</v>
      </c>
      <c r="R36" s="7"/>
      <c r="S36" s="4">
        <f ca="1">HYPERLINK(CONCATENATE("http://ryohoji.g-gee.info/img_sp/card/",INDIRECT(ADDRESS(ROW(),COLUMN()-1)),".jpg"),"☆")</f>
        <v>0</v>
      </c>
    </row>
    <row r="37" spans="1:19" ht="12.75">
      <c r="A37" s="4">
        <v>36</v>
      </c>
      <c r="B37" s="7"/>
      <c r="C37" s="7"/>
      <c r="D37" s="7"/>
      <c r="E37" s="7"/>
      <c r="F37" s="7"/>
      <c r="G37" s="7"/>
      <c r="H37" s="7"/>
      <c r="I37" s="7"/>
      <c r="J37" s="7"/>
      <c r="K37" s="7"/>
      <c r="L37" s="7"/>
      <c r="M37" s="7"/>
      <c r="N37" s="7"/>
      <c r="O37" s="7"/>
      <c r="P37" s="7"/>
      <c r="Q37" s="7"/>
      <c r="R37" s="7"/>
      <c r="S37" s="4">
        <f ca="1">HYPERLINK(CONCATENATE("http://ryohoji.g-gee.info/img_sp/card/",INDIRECT(ADDRESS(ROW(),COLUMN()-1)),".jpg"),"☆")</f>
        <v>0</v>
      </c>
    </row>
    <row r="38" spans="1:19" ht="12.75">
      <c r="A38" s="4">
        <v>37</v>
      </c>
      <c r="B38" s="7" t="s">
        <v>101</v>
      </c>
      <c r="C38" s="7" t="s">
        <v>68</v>
      </c>
      <c r="D38" s="7">
        <v>15</v>
      </c>
      <c r="E38" s="7">
        <v>4137</v>
      </c>
      <c r="F38" s="7">
        <v>4137</v>
      </c>
      <c r="G38" s="7">
        <v>3541</v>
      </c>
      <c r="H38" s="7"/>
      <c r="I38" s="7"/>
      <c r="J38" s="7"/>
      <c r="K38" s="7"/>
      <c r="L38" s="7"/>
      <c r="M38" s="7"/>
      <c r="N38" s="7"/>
      <c r="O38" s="7"/>
      <c r="P38" s="7" t="s">
        <v>69</v>
      </c>
      <c r="Q38" s="7"/>
      <c r="R38" s="7"/>
      <c r="S38" s="4">
        <f ca="1">HYPERLINK(CONCATENATE("http://ryohoji.g-gee.info/img_sp/card/",INDIRECT(ADDRESS(ROW(),COLUMN()-1)),".jpg"),"☆")</f>
        <v>0</v>
      </c>
    </row>
    <row r="39" spans="1:19" ht="12.75">
      <c r="A39" s="4">
        <v>38</v>
      </c>
      <c r="B39" s="6" t="s">
        <v>102</v>
      </c>
      <c r="C39" s="7" t="s">
        <v>65</v>
      </c>
      <c r="D39" s="7">
        <v>15</v>
      </c>
      <c r="E39" s="7">
        <v>4120</v>
      </c>
      <c r="F39" s="7">
        <v>4120</v>
      </c>
      <c r="G39" s="7">
        <v>4757</v>
      </c>
      <c r="H39" s="7"/>
      <c r="I39" s="7"/>
      <c r="J39" s="7">
        <v>1</v>
      </c>
      <c r="K39" s="7"/>
      <c r="L39" s="7"/>
      <c r="M39" s="7"/>
      <c r="N39" s="7"/>
      <c r="O39" s="7">
        <v>6</v>
      </c>
      <c r="P39" s="7" t="s">
        <v>69</v>
      </c>
      <c r="Q39" s="7" t="s">
        <v>85</v>
      </c>
      <c r="R39" s="7"/>
      <c r="S39" s="4">
        <f ca="1">HYPERLINK(CONCATENATE("http://ryohoji.g-gee.info/img_sp/card/",INDIRECT(ADDRESS(ROW(),COLUMN()-1)),".jpg"),"☆")</f>
        <v>0</v>
      </c>
    </row>
    <row r="40" spans="1:19" ht="12.75">
      <c r="A40" s="4">
        <v>39</v>
      </c>
      <c r="B40" s="7" t="s">
        <v>103</v>
      </c>
      <c r="C40" s="7" t="s">
        <v>73</v>
      </c>
      <c r="D40" s="7">
        <v>15</v>
      </c>
      <c r="E40" s="7"/>
      <c r="F40" s="7"/>
      <c r="G40" s="7"/>
      <c r="H40" s="7"/>
      <c r="I40" s="7"/>
      <c r="J40" s="7"/>
      <c r="K40" s="7"/>
      <c r="L40" s="7"/>
      <c r="M40" s="7"/>
      <c r="N40" s="7"/>
      <c r="O40" s="7"/>
      <c r="P40" s="7" t="s">
        <v>69</v>
      </c>
      <c r="Q40" s="7"/>
      <c r="R40" s="7"/>
      <c r="S40" s="4">
        <f ca="1">HYPERLINK(CONCATENATE("http://ryohoji.g-gee.info/img_sp/card/",INDIRECT(ADDRESS(ROW(),COLUMN()-1)),".jpg"),"☆")</f>
        <v>0</v>
      </c>
    </row>
    <row r="41" spans="1:19" ht="12.75">
      <c r="A41" s="4">
        <v>40</v>
      </c>
      <c r="B41" s="7"/>
      <c r="C41" s="7"/>
      <c r="D41" s="7"/>
      <c r="E41" s="7"/>
      <c r="F41" s="7"/>
      <c r="G41" s="7"/>
      <c r="H41" s="7"/>
      <c r="I41" s="7"/>
      <c r="J41" s="7"/>
      <c r="K41" s="7"/>
      <c r="L41" s="7"/>
      <c r="M41" s="7"/>
      <c r="N41" s="7"/>
      <c r="O41" s="7"/>
      <c r="P41" s="7"/>
      <c r="Q41" s="7"/>
      <c r="R41" s="7"/>
      <c r="S41" s="4">
        <f ca="1">HYPERLINK(CONCATENATE("http://ryohoji.g-gee.info/img_sp/card/",INDIRECT(ADDRESS(ROW(),COLUMN()-1)),".jpg"),"☆")</f>
        <v>0</v>
      </c>
    </row>
    <row r="42" spans="1:19" ht="12.75">
      <c r="A42" s="4">
        <v>41</v>
      </c>
      <c r="B42" s="6" t="s">
        <v>104</v>
      </c>
      <c r="C42" s="7" t="s">
        <v>68</v>
      </c>
      <c r="D42" s="7">
        <v>16</v>
      </c>
      <c r="E42" s="7">
        <v>6307</v>
      </c>
      <c r="F42" s="7">
        <v>5194</v>
      </c>
      <c r="G42" s="7">
        <v>5277</v>
      </c>
      <c r="H42" s="7"/>
      <c r="I42" s="7">
        <v>5</v>
      </c>
      <c r="J42" s="7"/>
      <c r="K42" s="7"/>
      <c r="L42" s="7"/>
      <c r="M42" s="7"/>
      <c r="N42" s="7"/>
      <c r="O42" s="7"/>
      <c r="P42" s="7" t="s">
        <v>69</v>
      </c>
      <c r="Q42" s="7">
        <v>31</v>
      </c>
      <c r="R42" s="7" t="s">
        <v>105</v>
      </c>
      <c r="S42" s="4">
        <f ca="1">HYPERLINK(CONCATENATE("http://ryohoji.g-gee.info/img_sp/card/",INDIRECT(ADDRESS(ROW(),COLUMN()-1)),".jpg"),"☆")</f>
        <v>0</v>
      </c>
    </row>
    <row r="43" spans="1:19" ht="12.75">
      <c r="A43" s="4">
        <v>42</v>
      </c>
      <c r="B43" s="7" t="s">
        <v>106</v>
      </c>
      <c r="C43" s="7" t="s">
        <v>68</v>
      </c>
      <c r="D43" s="7">
        <v>15</v>
      </c>
      <c r="E43" s="7">
        <v>5370</v>
      </c>
      <c r="F43" s="7">
        <v>5814</v>
      </c>
      <c r="G43" s="7">
        <v>5568</v>
      </c>
      <c r="H43" s="7"/>
      <c r="I43" s="7"/>
      <c r="J43" s="7">
        <v>5</v>
      </c>
      <c r="K43" s="7"/>
      <c r="L43" s="7"/>
      <c r="M43" s="7"/>
      <c r="N43" s="7"/>
      <c r="O43" s="7"/>
      <c r="P43" s="7" t="s">
        <v>69</v>
      </c>
      <c r="Q43" s="7">
        <v>31</v>
      </c>
      <c r="R43" s="7"/>
      <c r="S43" s="4">
        <f ca="1">HYPERLINK(CONCATENATE("http://ryohoji.g-gee.info/img_sp/card/",INDIRECT(ADDRESS(ROW(),COLUMN()-1)),".jpg"),"☆")</f>
        <v>0</v>
      </c>
    </row>
    <row r="44" spans="1:19" ht="12.75">
      <c r="A44" s="4">
        <v>43</v>
      </c>
      <c r="B44" s="6" t="s">
        <v>107</v>
      </c>
      <c r="C44" s="7" t="s">
        <v>65</v>
      </c>
      <c r="D44" s="7">
        <v>13</v>
      </c>
      <c r="E44" s="7">
        <v>4493</v>
      </c>
      <c r="F44" s="7">
        <v>3637</v>
      </c>
      <c r="G44" s="7">
        <v>3790</v>
      </c>
      <c r="H44" s="7">
        <v>3</v>
      </c>
      <c r="I44" s="7"/>
      <c r="J44" s="7"/>
      <c r="K44" s="7"/>
      <c r="L44" s="7"/>
      <c r="M44" s="7"/>
      <c r="N44" s="7"/>
      <c r="O44" s="7"/>
      <c r="P44" s="7" t="s">
        <v>74</v>
      </c>
      <c r="Q44" s="7">
        <v>31</v>
      </c>
      <c r="R44" s="7" t="s">
        <v>108</v>
      </c>
      <c r="S44" s="4">
        <f ca="1">HYPERLINK(CONCATENATE("http://ryohoji.g-gee.info/img_sp/card/",INDIRECT(ADDRESS(ROW(),COLUMN()-1)),".jpg"),"☆")</f>
        <v>0</v>
      </c>
    </row>
    <row r="45" spans="1:19" ht="12.75">
      <c r="A45" s="4">
        <v>44</v>
      </c>
      <c r="B45" s="7" t="s">
        <v>109</v>
      </c>
      <c r="C45" s="7" t="s">
        <v>73</v>
      </c>
      <c r="D45" s="7">
        <v>12</v>
      </c>
      <c r="E45" s="7">
        <v>4381</v>
      </c>
      <c r="F45" s="7">
        <v>4635</v>
      </c>
      <c r="G45" s="7">
        <v>3503</v>
      </c>
      <c r="H45" s="7"/>
      <c r="I45" s="7">
        <v>3</v>
      </c>
      <c r="J45" s="7"/>
      <c r="K45" s="7"/>
      <c r="L45" s="7"/>
      <c r="M45" s="7"/>
      <c r="N45" s="7"/>
      <c r="O45" s="7"/>
      <c r="P45" s="7" t="s">
        <v>74</v>
      </c>
      <c r="Q45" s="7">
        <v>31</v>
      </c>
      <c r="R45" s="7"/>
      <c r="S45" s="4">
        <f ca="1">HYPERLINK(CONCATENATE("http://ryohoji.g-gee.info/img_sp/card/",INDIRECT(ADDRESS(ROW(),COLUMN()-1)),".jpg"),"☆")</f>
        <v>0</v>
      </c>
    </row>
    <row r="46" spans="1:19" ht="12.75">
      <c r="A46" s="4">
        <v>45</v>
      </c>
      <c r="B46" s="7" t="s">
        <v>110</v>
      </c>
      <c r="C46" s="7"/>
      <c r="D46" s="7">
        <v>17</v>
      </c>
      <c r="E46" s="7"/>
      <c r="F46" s="7"/>
      <c r="G46" s="7"/>
      <c r="H46" s="7"/>
      <c r="I46" s="7"/>
      <c r="J46" s="7"/>
      <c r="K46" s="7"/>
      <c r="L46" s="7"/>
      <c r="M46" s="7"/>
      <c r="N46" s="7"/>
      <c r="O46" s="7"/>
      <c r="P46" s="7" t="s">
        <v>69</v>
      </c>
      <c r="Q46" s="7"/>
      <c r="R46" s="7"/>
      <c r="S46" s="4">
        <f ca="1">HYPERLINK(CONCATENATE("http://ryohoji.g-gee.info/img_sp/card/",INDIRECT(ADDRESS(ROW(),COLUMN()-1)),".jpg"),"☆")</f>
        <v>0</v>
      </c>
    </row>
    <row r="47" spans="1:19" ht="12.75">
      <c r="A47" s="4">
        <v>46</v>
      </c>
      <c r="B47" s="7"/>
      <c r="C47" s="7"/>
      <c r="D47" s="7"/>
      <c r="E47" s="7"/>
      <c r="F47" s="7"/>
      <c r="G47" s="7"/>
      <c r="H47" s="7"/>
      <c r="I47" s="7"/>
      <c r="J47" s="7"/>
      <c r="K47" s="7"/>
      <c r="L47" s="7"/>
      <c r="M47" s="7"/>
      <c r="N47" s="7"/>
      <c r="O47" s="7"/>
      <c r="P47" s="7"/>
      <c r="Q47" s="7"/>
      <c r="R47" s="7"/>
      <c r="S47" s="4">
        <f ca="1">HYPERLINK(CONCATENATE("http://ryohoji.g-gee.info/img_sp/card/",INDIRECT(ADDRESS(ROW(),COLUMN()-1)),".jpg"),"☆")</f>
        <v>0</v>
      </c>
    </row>
    <row r="48" spans="1:19" ht="12.75">
      <c r="A48" s="4">
        <v>47</v>
      </c>
      <c r="B48" s="7" t="s">
        <v>111</v>
      </c>
      <c r="C48" s="7" t="s">
        <v>73</v>
      </c>
      <c r="D48" s="7">
        <v>26</v>
      </c>
      <c r="E48" s="7">
        <v>10260</v>
      </c>
      <c r="F48" s="7">
        <v>9060</v>
      </c>
      <c r="G48" s="7">
        <v>8600</v>
      </c>
      <c r="H48" s="7"/>
      <c r="I48" s="7">
        <v>10</v>
      </c>
      <c r="J48" s="7"/>
      <c r="K48" s="7"/>
      <c r="L48" s="7"/>
      <c r="M48" s="7"/>
      <c r="N48" s="7"/>
      <c r="O48" s="7"/>
      <c r="P48" s="7" t="s">
        <v>112</v>
      </c>
      <c r="Q48" s="7" t="s">
        <v>113</v>
      </c>
      <c r="R48" s="7" t="s">
        <v>114</v>
      </c>
      <c r="S48" s="4">
        <f ca="1">HYPERLINK(CONCATENATE("http://ryohoji.g-gee.info/img_sp/card/",INDIRECT(ADDRESS(ROW(),COLUMN()-1)),".jpg"),"☆")</f>
        <v>0</v>
      </c>
    </row>
    <row r="49" spans="1:19" ht="12.75">
      <c r="A49" s="4">
        <v>48</v>
      </c>
      <c r="B49" s="7" t="s">
        <v>115</v>
      </c>
      <c r="C49" s="7" t="s">
        <v>73</v>
      </c>
      <c r="D49" s="7">
        <v>22</v>
      </c>
      <c r="E49" s="7">
        <v>9426</v>
      </c>
      <c r="F49" s="7">
        <v>9116</v>
      </c>
      <c r="G49" s="7">
        <v>8318</v>
      </c>
      <c r="H49" s="7"/>
      <c r="I49" s="7"/>
      <c r="J49" s="7"/>
      <c r="K49" s="7"/>
      <c r="L49" s="7">
        <v>7</v>
      </c>
      <c r="M49" s="7"/>
      <c r="N49" s="7"/>
      <c r="O49" s="7"/>
      <c r="P49" s="7" t="s">
        <v>66</v>
      </c>
      <c r="Q49" s="7">
        <v>33</v>
      </c>
      <c r="R49" s="7" t="s">
        <v>116</v>
      </c>
      <c r="S49" s="4">
        <f ca="1">HYPERLINK(CONCATENATE("http://ryohoji.g-gee.info/img_sp/card/",INDIRECT(ADDRESS(ROW(),COLUMN()-1)),".jpg"),"☆")</f>
        <v>0</v>
      </c>
    </row>
    <row r="50" spans="1:19" ht="12.75">
      <c r="A50" s="4">
        <v>49</v>
      </c>
      <c r="B50" s="7" t="s">
        <v>117</v>
      </c>
      <c r="C50" s="7" t="s">
        <v>65</v>
      </c>
      <c r="D50" s="7">
        <v>21</v>
      </c>
      <c r="E50" s="7">
        <v>7193</v>
      </c>
      <c r="F50" s="7">
        <v>6492</v>
      </c>
      <c r="G50" s="7">
        <v>7046</v>
      </c>
      <c r="H50" s="7"/>
      <c r="I50" s="7"/>
      <c r="J50" s="7"/>
      <c r="K50" s="7"/>
      <c r="L50" s="7"/>
      <c r="M50" s="7"/>
      <c r="N50" s="7"/>
      <c r="O50" s="7"/>
      <c r="P50" s="7" t="s">
        <v>66</v>
      </c>
      <c r="Q50" s="7" t="s">
        <v>85</v>
      </c>
      <c r="R50" s="7"/>
      <c r="S50" s="4">
        <f ca="1">HYPERLINK(CONCATENATE("http://ryohoji.g-gee.info/img_sp/card/",INDIRECT(ADDRESS(ROW(),COLUMN()-1)),".jpg"),"☆")</f>
        <v>0</v>
      </c>
    </row>
    <row r="51" spans="1:19" ht="12.75">
      <c r="A51" s="4">
        <v>50</v>
      </c>
      <c r="B51" s="6" t="s">
        <v>118</v>
      </c>
      <c r="C51" s="7" t="s">
        <v>65</v>
      </c>
      <c r="D51" s="7">
        <v>16</v>
      </c>
      <c r="E51" s="7">
        <v>5229</v>
      </c>
      <c r="F51" s="7">
        <v>4842</v>
      </c>
      <c r="G51" s="7">
        <v>4727</v>
      </c>
      <c r="H51" s="7"/>
      <c r="I51" s="7"/>
      <c r="J51" s="7"/>
      <c r="K51" s="7"/>
      <c r="L51" s="7"/>
      <c r="M51" s="7"/>
      <c r="N51" s="7"/>
      <c r="O51" s="7">
        <v>6</v>
      </c>
      <c r="P51" s="7" t="s">
        <v>66</v>
      </c>
      <c r="Q51" s="7" t="s">
        <v>85</v>
      </c>
      <c r="R51" s="7"/>
      <c r="S51" s="4">
        <f ca="1">HYPERLINK(CONCATENATE("http://ryohoji.g-gee.info/img_sp/card/",INDIRECT(ADDRESS(ROW(),COLUMN()-1)),".jpg"),"☆")</f>
        <v>0</v>
      </c>
    </row>
    <row r="52" spans="1:19" ht="12.75">
      <c r="A52" s="4">
        <v>51</v>
      </c>
      <c r="B52" s="7"/>
      <c r="C52" s="7"/>
      <c r="D52" s="7"/>
      <c r="E52" s="7"/>
      <c r="F52" s="7"/>
      <c r="G52" s="7"/>
      <c r="H52" s="7"/>
      <c r="I52" s="7"/>
      <c r="J52" s="7"/>
      <c r="K52" s="7"/>
      <c r="L52" s="7"/>
      <c r="M52" s="7"/>
      <c r="N52" s="7"/>
      <c r="O52" s="7"/>
      <c r="P52" s="7"/>
      <c r="Q52" s="7"/>
      <c r="R52" s="7"/>
      <c r="S52" s="4">
        <f ca="1">HYPERLINK(CONCATENATE("http://ryohoji.g-gee.info/img_sp/card/",INDIRECT(ADDRESS(ROW(),COLUMN()-1)),".jpg"),"☆")</f>
        <v>0</v>
      </c>
    </row>
    <row r="53" spans="1:19" ht="12.75">
      <c r="A53" s="4">
        <v>52</v>
      </c>
      <c r="B53" s="6" t="s">
        <v>119</v>
      </c>
      <c r="C53" s="7" t="s">
        <v>73</v>
      </c>
      <c r="D53" s="7">
        <v>22</v>
      </c>
      <c r="E53" s="7">
        <v>8624</v>
      </c>
      <c r="F53" s="7">
        <v>8624</v>
      </c>
      <c r="G53" s="7">
        <v>8624</v>
      </c>
      <c r="H53" s="7">
        <v>7</v>
      </c>
      <c r="I53" s="7"/>
      <c r="J53" s="7"/>
      <c r="K53" s="7"/>
      <c r="L53" s="7"/>
      <c r="M53" s="7"/>
      <c r="N53" s="7"/>
      <c r="O53" s="7"/>
      <c r="P53" s="7" t="s">
        <v>66</v>
      </c>
      <c r="Q53" s="7">
        <v>31</v>
      </c>
      <c r="R53" s="7"/>
      <c r="S53" s="4">
        <f ca="1">HYPERLINK(CONCATENATE("http://ryohoji.g-gee.info/img_sp/card/",INDIRECT(ADDRESS(ROW(),COLUMN()-1)),".jpg"),"☆")</f>
        <v>0</v>
      </c>
    </row>
    <row r="54" spans="1:19" ht="12.75">
      <c r="A54" s="4">
        <v>53</v>
      </c>
      <c r="B54" s="6" t="s">
        <v>120</v>
      </c>
      <c r="C54" s="7" t="s">
        <v>68</v>
      </c>
      <c r="D54" s="7">
        <v>22</v>
      </c>
      <c r="E54" s="7">
        <v>7968</v>
      </c>
      <c r="F54" s="7">
        <v>7414</v>
      </c>
      <c r="G54" s="7">
        <v>7279</v>
      </c>
      <c r="H54" s="7"/>
      <c r="I54" s="7"/>
      <c r="J54" s="7">
        <v>7</v>
      </c>
      <c r="K54" s="7"/>
      <c r="L54" s="7"/>
      <c r="M54" s="7"/>
      <c r="N54" s="7"/>
      <c r="O54" s="7"/>
      <c r="P54" s="7" t="s">
        <v>66</v>
      </c>
      <c r="Q54" s="7" t="s">
        <v>70</v>
      </c>
      <c r="R54" s="7"/>
      <c r="S54" s="4">
        <f ca="1">HYPERLINK(CONCATENATE("http://ryohoji.g-gee.info/img_sp/card/",INDIRECT(ADDRESS(ROW(),COLUMN()-1)),".jpg"),"☆")</f>
        <v>0</v>
      </c>
    </row>
    <row r="55" spans="1:19" ht="12.75">
      <c r="A55" s="4">
        <v>54</v>
      </c>
      <c r="B55" s="6" t="s">
        <v>121</v>
      </c>
      <c r="C55" s="7" t="s">
        <v>73</v>
      </c>
      <c r="D55" s="7">
        <v>22</v>
      </c>
      <c r="E55" s="7">
        <v>10262</v>
      </c>
      <c r="F55" s="7">
        <v>7769</v>
      </c>
      <c r="G55" s="7">
        <v>7769</v>
      </c>
      <c r="H55" s="7"/>
      <c r="I55" s="7">
        <v>7</v>
      </c>
      <c r="J55" s="7"/>
      <c r="K55" s="7"/>
      <c r="L55" s="7"/>
      <c r="M55" s="7"/>
      <c r="N55" s="7"/>
      <c r="O55" s="7"/>
      <c r="P55" s="7" t="s">
        <v>66</v>
      </c>
      <c r="Q55" s="7">
        <v>31</v>
      </c>
      <c r="R55" s="7"/>
      <c r="S55" s="4">
        <f ca="1">HYPERLINK(CONCATENATE("http://ryohoji.g-gee.info/img_sp/card/",INDIRECT(ADDRESS(ROW(),COLUMN()-1)),".jpg"),"☆")</f>
        <v>0</v>
      </c>
    </row>
    <row r="56" spans="1:19" ht="12.75">
      <c r="A56" s="4">
        <v>55</v>
      </c>
      <c r="B56" s="6" t="s">
        <v>122</v>
      </c>
      <c r="C56" s="7" t="s">
        <v>68</v>
      </c>
      <c r="D56" s="7">
        <v>16</v>
      </c>
      <c r="E56" s="7">
        <v>5214</v>
      </c>
      <c r="F56" s="7">
        <v>5820</v>
      </c>
      <c r="G56" s="7">
        <v>5546</v>
      </c>
      <c r="H56" s="7"/>
      <c r="I56" s="7"/>
      <c r="J56" s="7"/>
      <c r="K56" s="7">
        <v>3</v>
      </c>
      <c r="L56" s="7"/>
      <c r="M56" s="7"/>
      <c r="N56" s="7"/>
      <c r="O56" s="7">
        <v>5</v>
      </c>
      <c r="P56" s="7" t="s">
        <v>69</v>
      </c>
      <c r="Q56" s="7">
        <v>33</v>
      </c>
      <c r="R56" s="7"/>
      <c r="S56" s="4">
        <f ca="1">HYPERLINK(CONCATENATE("http://ryohoji.g-gee.info/img_sp/card/",INDIRECT(ADDRESS(ROW(),COLUMN()-1)),".jpg"),"☆")</f>
        <v>0</v>
      </c>
    </row>
    <row r="57" spans="1:19" ht="12.75">
      <c r="A57" s="4">
        <v>56</v>
      </c>
      <c r="B57" s="6" t="s">
        <v>123</v>
      </c>
      <c r="C57" s="7" t="s">
        <v>65</v>
      </c>
      <c r="D57" s="7">
        <v>19</v>
      </c>
      <c r="E57" s="7">
        <v>5480</v>
      </c>
      <c r="F57" s="7">
        <v>5620</v>
      </c>
      <c r="G57" s="7">
        <v>4420</v>
      </c>
      <c r="H57" s="7"/>
      <c r="I57" s="7"/>
      <c r="J57" s="7"/>
      <c r="K57" s="7"/>
      <c r="L57" s="7">
        <v>8</v>
      </c>
      <c r="M57" s="7"/>
      <c r="N57" s="7"/>
      <c r="O57" s="7"/>
      <c r="P57" s="7" t="s">
        <v>66</v>
      </c>
      <c r="Q57" s="7" t="s">
        <v>124</v>
      </c>
      <c r="R57" s="7"/>
      <c r="S57" s="4">
        <f ca="1">HYPERLINK(CONCATENATE("http://ryohoji.g-gee.info/img_sp/card/",INDIRECT(ADDRESS(ROW(),COLUMN()-1)),".jpg"),"☆")</f>
        <v>0</v>
      </c>
    </row>
    <row r="58" spans="1:19" ht="12.75">
      <c r="A58" s="4">
        <v>57</v>
      </c>
      <c r="B58" s="7"/>
      <c r="C58" s="7"/>
      <c r="D58" s="7"/>
      <c r="E58" s="7"/>
      <c r="F58" s="7"/>
      <c r="G58" s="7"/>
      <c r="H58" s="7"/>
      <c r="I58" s="7"/>
      <c r="J58" s="7"/>
      <c r="K58" s="7"/>
      <c r="L58" s="7"/>
      <c r="M58" s="7"/>
      <c r="N58" s="7"/>
      <c r="O58" s="7"/>
      <c r="P58" s="7"/>
      <c r="Q58" s="7"/>
      <c r="R58" s="7"/>
      <c r="S58" s="4">
        <f ca="1">HYPERLINK(CONCATENATE("http://ryohoji.g-gee.info/img_sp/card/",INDIRECT(ADDRESS(ROW(),COLUMN()-1)),".jpg"),"☆")</f>
        <v>0</v>
      </c>
    </row>
    <row r="59" spans="1:19" ht="12.75">
      <c r="A59" s="4">
        <v>58</v>
      </c>
      <c r="B59" s="6" t="s">
        <v>125</v>
      </c>
      <c r="C59" s="7" t="s">
        <v>65</v>
      </c>
      <c r="D59" s="7">
        <v>21</v>
      </c>
      <c r="E59" s="7">
        <v>9478</v>
      </c>
      <c r="F59" s="7">
        <v>8612</v>
      </c>
      <c r="G59" s="7">
        <v>6598</v>
      </c>
      <c r="H59" s="7"/>
      <c r="I59" s="7"/>
      <c r="J59" s="7"/>
      <c r="K59" s="7">
        <v>6</v>
      </c>
      <c r="L59" s="7"/>
      <c r="M59" s="7"/>
      <c r="N59" s="7"/>
      <c r="O59" s="7"/>
      <c r="P59" s="7" t="s">
        <v>66</v>
      </c>
      <c r="Q59" s="7">
        <v>31</v>
      </c>
      <c r="R59" s="7"/>
      <c r="S59" s="4">
        <f ca="1">HYPERLINK(CONCATENATE("http://ryohoji.g-gee.info/img_sp/card/",INDIRECT(ADDRESS(ROW(),COLUMN()-1)),".jpg"),"☆")</f>
        <v>0</v>
      </c>
    </row>
    <row r="60" spans="1:19" ht="12.75">
      <c r="A60" s="4">
        <v>59</v>
      </c>
      <c r="B60" s="6" t="s">
        <v>126</v>
      </c>
      <c r="C60" s="7" t="s">
        <v>73</v>
      </c>
      <c r="D60" s="7">
        <v>21</v>
      </c>
      <c r="E60" s="7">
        <v>9173</v>
      </c>
      <c r="F60" s="7">
        <v>8529</v>
      </c>
      <c r="G60" s="7">
        <v>8775</v>
      </c>
      <c r="H60" s="7">
        <v>7</v>
      </c>
      <c r="I60" s="7"/>
      <c r="J60" s="7"/>
      <c r="K60" s="7"/>
      <c r="L60" s="7"/>
      <c r="M60" s="7"/>
      <c r="N60" s="7"/>
      <c r="O60" s="7"/>
      <c r="P60" s="7" t="s">
        <v>66</v>
      </c>
      <c r="Q60" s="7">
        <v>31</v>
      </c>
      <c r="R60" s="7"/>
      <c r="S60" s="4">
        <f ca="1">HYPERLINK(CONCATENATE("http://ryohoji.g-gee.info/img_sp/card/",INDIRECT(ADDRESS(ROW(),COLUMN()-1)),".jpg"),"☆")</f>
        <v>0</v>
      </c>
    </row>
    <row r="61" spans="1:19" ht="12.75">
      <c r="A61" s="4">
        <v>60</v>
      </c>
      <c r="B61" s="7"/>
      <c r="C61" s="7"/>
      <c r="D61" s="7"/>
      <c r="E61" s="7"/>
      <c r="F61" s="7"/>
      <c r="G61" s="7"/>
      <c r="H61" s="7"/>
      <c r="I61" s="7"/>
      <c r="J61" s="7"/>
      <c r="K61" s="7"/>
      <c r="L61" s="7"/>
      <c r="M61" s="7"/>
      <c r="N61" s="7"/>
      <c r="O61" s="7"/>
      <c r="P61" s="7"/>
      <c r="Q61" s="7"/>
      <c r="R61" s="7"/>
      <c r="S61" s="4">
        <f ca="1">HYPERLINK(CONCATENATE("http://ryohoji.g-gee.info/img_sp/card/",INDIRECT(ADDRESS(ROW(),COLUMN()-1)),".jpg"),"☆")</f>
        <v>0</v>
      </c>
    </row>
    <row r="62" spans="1:19" ht="12.75">
      <c r="A62" s="4">
        <v>61</v>
      </c>
      <c r="B62" s="6" t="s">
        <v>127</v>
      </c>
      <c r="C62" s="7" t="s">
        <v>73</v>
      </c>
      <c r="D62" s="7">
        <v>22</v>
      </c>
      <c r="E62" s="7">
        <v>8705</v>
      </c>
      <c r="F62" s="7">
        <v>9558</v>
      </c>
      <c r="G62" s="7">
        <v>8858</v>
      </c>
      <c r="H62" s="7"/>
      <c r="I62" s="7">
        <v>7</v>
      </c>
      <c r="J62" s="7"/>
      <c r="K62" s="7"/>
      <c r="L62" s="7"/>
      <c r="M62" s="7"/>
      <c r="N62" s="7"/>
      <c r="O62" s="7"/>
      <c r="P62" s="7" t="s">
        <v>66</v>
      </c>
      <c r="Q62" s="7">
        <v>31</v>
      </c>
      <c r="R62" s="7"/>
      <c r="S62" s="4">
        <f ca="1">HYPERLINK(CONCATENATE("http://ryohoji.g-gee.info/img_sp/card/",INDIRECT(ADDRESS(ROW(),COLUMN()-1)),".jpg"),"☆")</f>
        <v>0</v>
      </c>
    </row>
    <row r="63" spans="1:19" ht="12.75">
      <c r="A63" s="4">
        <v>62</v>
      </c>
      <c r="B63" s="7" t="s">
        <v>128</v>
      </c>
      <c r="C63" s="7" t="s">
        <v>68</v>
      </c>
      <c r="D63" s="7">
        <v>17</v>
      </c>
      <c r="E63" s="7"/>
      <c r="F63" s="7"/>
      <c r="G63" s="7"/>
      <c r="H63" s="7"/>
      <c r="I63" s="7"/>
      <c r="J63" s="7"/>
      <c r="K63" s="7"/>
      <c r="L63" s="7"/>
      <c r="M63" s="7"/>
      <c r="N63" s="7"/>
      <c r="O63" s="7"/>
      <c r="P63" s="7" t="s">
        <v>69</v>
      </c>
      <c r="Q63" s="7"/>
      <c r="R63" s="7"/>
      <c r="S63" s="4">
        <f ca="1">HYPERLINK(CONCATENATE("http://ryohoji.g-gee.info/img_sp/card/",INDIRECT(ADDRESS(ROW(),COLUMN()-1)),".jpg"),"☆")</f>
        <v>0</v>
      </c>
    </row>
    <row r="64" spans="1:19" ht="12.75">
      <c r="A64" s="4">
        <v>63</v>
      </c>
      <c r="B64" s="7"/>
      <c r="C64" s="7"/>
      <c r="D64" s="7"/>
      <c r="E64" s="7"/>
      <c r="F64" s="7"/>
      <c r="G64" s="7"/>
      <c r="H64" s="7"/>
      <c r="I64" s="7"/>
      <c r="J64" s="7"/>
      <c r="K64" s="7"/>
      <c r="L64" s="7"/>
      <c r="M64" s="7"/>
      <c r="N64" s="7"/>
      <c r="O64" s="7"/>
      <c r="P64" s="7"/>
      <c r="Q64" s="7"/>
      <c r="R64" s="7"/>
      <c r="S64" s="4">
        <f ca="1">HYPERLINK(CONCATENATE("http://ryohoji.g-gee.info/img_sp/card/",INDIRECT(ADDRESS(ROW(),COLUMN()-1)),".jpg"),"☆")</f>
        <v>0</v>
      </c>
    </row>
    <row r="65" spans="1:19" ht="12.75">
      <c r="A65" s="4">
        <v>64</v>
      </c>
      <c r="B65" s="6" t="s">
        <v>129</v>
      </c>
      <c r="C65" s="7" t="s">
        <v>73</v>
      </c>
      <c r="D65" s="7">
        <v>20</v>
      </c>
      <c r="E65" s="7">
        <v>6743</v>
      </c>
      <c r="F65" s="7">
        <v>6870</v>
      </c>
      <c r="G65" s="7">
        <v>7757</v>
      </c>
      <c r="H65" s="7"/>
      <c r="I65" s="7"/>
      <c r="J65" s="7">
        <v>8</v>
      </c>
      <c r="K65" s="7"/>
      <c r="L65" s="7"/>
      <c r="M65" s="7"/>
      <c r="N65" s="7"/>
      <c r="O65" s="7"/>
      <c r="P65" s="7" t="s">
        <v>66</v>
      </c>
      <c r="Q65" s="7" t="s">
        <v>85</v>
      </c>
      <c r="R65" s="7"/>
      <c r="S65" s="4">
        <f ca="1">HYPERLINK(CONCATENATE("http://ryohoji.g-gee.info/img_sp/card/",INDIRECT(ADDRESS(ROW(),COLUMN()-1)),".jpg"),"☆")</f>
        <v>0</v>
      </c>
    </row>
    <row r="66" spans="1:19" ht="12.75">
      <c r="A66" s="4">
        <v>65</v>
      </c>
      <c r="B66" s="6" t="s">
        <v>130</v>
      </c>
      <c r="C66" s="7" t="s">
        <v>68</v>
      </c>
      <c r="D66" s="7">
        <v>21</v>
      </c>
      <c r="E66" s="7">
        <v>8971</v>
      </c>
      <c r="F66" s="7">
        <v>8817</v>
      </c>
      <c r="G66" s="7">
        <v>7090</v>
      </c>
      <c r="H66" s="7">
        <v>6</v>
      </c>
      <c r="I66" s="7"/>
      <c r="J66" s="7"/>
      <c r="K66" s="7"/>
      <c r="L66" s="7"/>
      <c r="M66" s="7"/>
      <c r="N66" s="7"/>
      <c r="O66" s="7"/>
      <c r="P66" s="7" t="s">
        <v>66</v>
      </c>
      <c r="Q66" s="7">
        <v>31</v>
      </c>
      <c r="R66" s="7"/>
      <c r="S66" s="4">
        <f ca="1">HYPERLINK(CONCATENATE("http://ryohoji.g-gee.info/img_sp/card/",INDIRECT(ADDRESS(ROW(),COLUMN()-1)),".jpg"),"☆")</f>
        <v>0</v>
      </c>
    </row>
    <row r="67" spans="1:19" ht="12.75">
      <c r="A67" s="4">
        <v>66</v>
      </c>
      <c r="B67" s="6" t="s">
        <v>131</v>
      </c>
      <c r="C67" s="7" t="s">
        <v>65</v>
      </c>
      <c r="D67" s="7">
        <v>21</v>
      </c>
      <c r="E67" s="7">
        <v>8709</v>
      </c>
      <c r="F67" s="7">
        <v>8554</v>
      </c>
      <c r="G67" s="7">
        <v>8649</v>
      </c>
      <c r="H67" s="7"/>
      <c r="I67" s="7"/>
      <c r="J67" s="7"/>
      <c r="K67" s="7">
        <v>7</v>
      </c>
      <c r="L67" s="7"/>
      <c r="M67" s="7"/>
      <c r="N67" s="7"/>
      <c r="O67" s="7"/>
      <c r="P67" s="7" t="s">
        <v>66</v>
      </c>
      <c r="Q67" s="7" t="s">
        <v>99</v>
      </c>
      <c r="R67" s="7"/>
      <c r="S67" s="4">
        <f ca="1">HYPERLINK(CONCATENATE("http://ryohoji.g-gee.info/img_sp/card/",INDIRECT(ADDRESS(ROW(),COLUMN()-1)),".jpg"),"☆")</f>
        <v>0</v>
      </c>
    </row>
    <row r="68" spans="1:19" ht="12.75">
      <c r="A68" s="4">
        <v>67</v>
      </c>
      <c r="B68" s="6" t="s">
        <v>132</v>
      </c>
      <c r="C68" s="7" t="s">
        <v>68</v>
      </c>
      <c r="D68" s="7">
        <v>22</v>
      </c>
      <c r="E68" s="7">
        <v>8344</v>
      </c>
      <c r="F68" s="7">
        <v>9010</v>
      </c>
      <c r="G68" s="7">
        <v>8676</v>
      </c>
      <c r="H68" s="7">
        <v>7</v>
      </c>
      <c r="I68" s="7"/>
      <c r="J68" s="7"/>
      <c r="K68" s="7"/>
      <c r="L68" s="7"/>
      <c r="M68" s="7"/>
      <c r="N68" s="7"/>
      <c r="O68" s="7"/>
      <c r="P68" s="7" t="s">
        <v>66</v>
      </c>
      <c r="Q68" s="7">
        <v>33</v>
      </c>
      <c r="R68" s="7"/>
      <c r="S68" s="4">
        <f ca="1">HYPERLINK(CONCATENATE("http://ryohoji.g-gee.info/img_sp/card/",INDIRECT(ADDRESS(ROW(),COLUMN()-1)),".jpg"),"☆")</f>
        <v>0</v>
      </c>
    </row>
    <row r="69" spans="1:19" ht="12.75">
      <c r="A69" s="4">
        <v>68</v>
      </c>
      <c r="B69" s="8" t="s">
        <v>133</v>
      </c>
      <c r="C69" s="7" t="s">
        <v>65</v>
      </c>
      <c r="D69" s="9">
        <v>17</v>
      </c>
      <c r="E69" s="10">
        <v>5623</v>
      </c>
      <c r="F69" s="10">
        <v>5521</v>
      </c>
      <c r="G69" s="10">
        <v>5417</v>
      </c>
      <c r="H69" s="7"/>
      <c r="I69" s="7">
        <v>5</v>
      </c>
      <c r="J69" s="7"/>
      <c r="K69" s="7"/>
      <c r="L69" s="7"/>
      <c r="M69" s="7"/>
      <c r="N69" s="7"/>
      <c r="O69" s="7">
        <v>6</v>
      </c>
      <c r="P69" s="7" t="s">
        <v>66</v>
      </c>
      <c r="Q69" s="7" t="s">
        <v>70</v>
      </c>
      <c r="R69" s="7"/>
      <c r="S69" s="4">
        <f ca="1">HYPERLINK(CONCATENATE("http://ryohoji.g-gee.info/img_sp/card/",INDIRECT(ADDRESS(ROW(),COLUMN()-1)),".jpg"),"☆")</f>
        <v>0</v>
      </c>
    </row>
    <row r="70" spans="1:19" ht="12.75">
      <c r="A70" s="4">
        <v>69</v>
      </c>
      <c r="B70" s="11"/>
      <c r="C70" s="11"/>
      <c r="D70" s="11"/>
      <c r="E70" s="11"/>
      <c r="F70" s="11"/>
      <c r="G70" s="11"/>
      <c r="H70" s="11"/>
      <c r="I70" s="11"/>
      <c r="J70" s="11"/>
      <c r="K70" s="11"/>
      <c r="L70" s="11"/>
      <c r="M70" s="11"/>
      <c r="N70" s="11"/>
      <c r="O70" s="11"/>
      <c r="P70" s="11"/>
      <c r="Q70" s="11"/>
      <c r="R70" s="11"/>
      <c r="S70" s="4">
        <f ca="1">HYPERLINK(CONCATENATE("http://ryohoji.g-gee.info/img_sp/card/",INDIRECT(ADDRESS(ROW(),COLUMN()-1)),".jpg"),"☆")</f>
        <v>0</v>
      </c>
    </row>
    <row r="71" spans="1:19" ht="12.75">
      <c r="A71" s="4">
        <v>70</v>
      </c>
      <c r="B71" s="7" t="s">
        <v>134</v>
      </c>
      <c r="C71" s="7" t="s">
        <v>65</v>
      </c>
      <c r="D71" s="7">
        <v>20</v>
      </c>
      <c r="E71" s="7">
        <v>9454</v>
      </c>
      <c r="F71" s="7">
        <v>6481</v>
      </c>
      <c r="G71" s="7">
        <v>9032</v>
      </c>
      <c r="H71" s="7"/>
      <c r="I71" s="7">
        <v>7</v>
      </c>
      <c r="J71" s="7"/>
      <c r="K71" s="7"/>
      <c r="L71" s="7"/>
      <c r="M71" s="7"/>
      <c r="N71" s="7"/>
      <c r="O71" s="7"/>
      <c r="P71" s="7" t="s">
        <v>66</v>
      </c>
      <c r="Q71" s="7">
        <v>31</v>
      </c>
      <c r="R71" s="7"/>
      <c r="S71" s="4">
        <f ca="1">HYPERLINK(CONCATENATE("http://ryohoji.g-gee.info/img_sp/card/",INDIRECT(ADDRESS(ROW(),COLUMN()-1)),".jpg"),"☆")</f>
        <v>0</v>
      </c>
    </row>
    <row r="72" spans="1:19" ht="12.75">
      <c r="A72" s="4">
        <v>71</v>
      </c>
      <c r="B72" s="11" t="s">
        <v>135</v>
      </c>
      <c r="C72" s="11"/>
      <c r="D72" s="11"/>
      <c r="E72" s="11"/>
      <c r="F72" s="11"/>
      <c r="G72" s="11"/>
      <c r="H72" s="11"/>
      <c r="I72" s="11"/>
      <c r="J72" s="11"/>
      <c r="K72" s="11"/>
      <c r="L72" s="11"/>
      <c r="M72" s="11"/>
      <c r="N72" s="11"/>
      <c r="O72" s="11"/>
      <c r="P72" s="11"/>
      <c r="Q72" s="11"/>
      <c r="R72" s="11"/>
      <c r="S72" s="4">
        <f ca="1">HYPERLINK(CONCATENATE("http://ryohoji.g-gee.info/img_sp/card/",INDIRECT(ADDRESS(ROW(),COLUMN()-1)),".jpg"),"☆")</f>
        <v>0</v>
      </c>
    </row>
    <row r="73" spans="1:19" ht="12.75">
      <c r="A73" s="4">
        <v>72</v>
      </c>
      <c r="B73" s="11"/>
      <c r="C73" s="11"/>
      <c r="D73" s="11"/>
      <c r="E73" s="11"/>
      <c r="F73" s="11"/>
      <c r="G73" s="11"/>
      <c r="H73" s="11"/>
      <c r="I73" s="11"/>
      <c r="J73" s="11"/>
      <c r="K73" s="11"/>
      <c r="L73" s="11"/>
      <c r="M73" s="11"/>
      <c r="N73" s="11"/>
      <c r="O73" s="11"/>
      <c r="P73" s="11"/>
      <c r="Q73" s="11"/>
      <c r="R73" s="11"/>
      <c r="S73" s="4">
        <f ca="1">HYPERLINK(CONCATENATE("http://ryohoji.g-gee.info/img_sp/card/",INDIRECT(ADDRESS(ROW(),COLUMN()-1)),".jpg"),"☆")</f>
        <v>0</v>
      </c>
    </row>
    <row r="74" spans="1:19" ht="12.75">
      <c r="A74" s="4">
        <v>73</v>
      </c>
      <c r="B74" s="7" t="s">
        <v>136</v>
      </c>
      <c r="C74" s="7" t="s">
        <v>68</v>
      </c>
      <c r="D74" s="7">
        <v>17</v>
      </c>
      <c r="E74" s="7">
        <v>5697</v>
      </c>
      <c r="F74" s="7">
        <v>5277</v>
      </c>
      <c r="G74" s="7">
        <v>6050</v>
      </c>
      <c r="H74" s="7"/>
      <c r="I74" s="7"/>
      <c r="J74" s="7"/>
      <c r="K74" s="7"/>
      <c r="L74" s="7"/>
      <c r="M74" s="7">
        <v>5</v>
      </c>
      <c r="N74" s="7"/>
      <c r="O74" s="7"/>
      <c r="P74" s="7" t="s">
        <v>69</v>
      </c>
      <c r="Q74" s="7">
        <v>31</v>
      </c>
      <c r="R74" s="7"/>
      <c r="S74" s="4">
        <f ca="1">HYPERLINK(CONCATENATE("http://ryohoji.g-gee.info/img_sp/card/",INDIRECT(ADDRESS(ROW(),COLUMN()-1)),".jpg"),"☆")</f>
        <v>0</v>
      </c>
    </row>
    <row r="75" spans="1:19" ht="12.75">
      <c r="A75" s="4">
        <v>74</v>
      </c>
      <c r="B75" s="7"/>
      <c r="C75" s="7"/>
      <c r="D75" s="7"/>
      <c r="E75" s="7"/>
      <c r="F75" s="7"/>
      <c r="G75" s="7"/>
      <c r="H75" s="7"/>
      <c r="I75" s="7"/>
      <c r="J75" s="7"/>
      <c r="K75" s="7"/>
      <c r="L75" s="7"/>
      <c r="M75" s="7"/>
      <c r="N75" s="7"/>
      <c r="O75" s="7"/>
      <c r="P75" s="7"/>
      <c r="Q75" s="7"/>
      <c r="R75" s="7"/>
      <c r="S75" s="4">
        <f ca="1">HYPERLINK(CONCATENATE("http://ryohoji.g-gee.info/img_sp/card/",INDIRECT(ADDRESS(ROW(),COLUMN()-1)),".jpg"),"☆")</f>
        <v>0</v>
      </c>
    </row>
    <row r="76" spans="1:19" ht="12.75">
      <c r="A76" s="4">
        <v>75</v>
      </c>
      <c r="B76" s="7" t="s">
        <v>137</v>
      </c>
      <c r="C76" s="7" t="s">
        <v>138</v>
      </c>
      <c r="D76" s="7">
        <v>22</v>
      </c>
      <c r="E76" s="7"/>
      <c r="F76" s="7"/>
      <c r="G76" s="7"/>
      <c r="H76" s="7"/>
      <c r="I76" s="7"/>
      <c r="J76" s="7"/>
      <c r="K76" s="7"/>
      <c r="L76" s="7"/>
      <c r="M76" s="7"/>
      <c r="N76" s="7">
        <v>7</v>
      </c>
      <c r="O76" s="7"/>
      <c r="P76" s="7" t="s">
        <v>66</v>
      </c>
      <c r="Q76" s="7"/>
      <c r="R76" s="7"/>
      <c r="S76" s="4">
        <f ca="1">HYPERLINK(CONCATENATE("http://ryohoji.g-gee.info/img_sp/card/",INDIRECT(ADDRESS(ROW(),COLUMN()-1)),".jpg"),"☆")</f>
        <v>0</v>
      </c>
    </row>
    <row r="77" spans="1:19" ht="12.75">
      <c r="A77" s="4">
        <v>76</v>
      </c>
      <c r="B77" s="7" t="s">
        <v>139</v>
      </c>
      <c r="C77" s="7" t="s">
        <v>65</v>
      </c>
      <c r="D77" s="7">
        <v>14</v>
      </c>
      <c r="E77" s="7"/>
      <c r="F77" s="7"/>
      <c r="G77" s="7"/>
      <c r="H77" s="7"/>
      <c r="I77" s="7"/>
      <c r="J77" s="7"/>
      <c r="K77" s="7"/>
      <c r="L77" s="7"/>
      <c r="M77" s="7"/>
      <c r="N77" s="7">
        <v>1</v>
      </c>
      <c r="O77" s="7">
        <v>3</v>
      </c>
      <c r="P77" s="7" t="s">
        <v>74</v>
      </c>
      <c r="Q77" s="7"/>
      <c r="R77" s="7"/>
      <c r="S77" s="4">
        <f ca="1">HYPERLINK(CONCATENATE("http://ryohoji.g-gee.info/img_sp/card/",INDIRECT(ADDRESS(ROW(),COLUMN()-1)),".jpg"),"☆")</f>
        <v>0</v>
      </c>
    </row>
    <row r="78" spans="1:19" ht="12.75">
      <c r="A78" s="4">
        <v>77</v>
      </c>
      <c r="B78" s="11"/>
      <c r="C78" s="11"/>
      <c r="D78" s="11"/>
      <c r="E78" s="11"/>
      <c r="F78" s="11"/>
      <c r="G78" s="11"/>
      <c r="H78" s="11"/>
      <c r="I78" s="11"/>
      <c r="J78" s="11"/>
      <c r="K78" s="11"/>
      <c r="L78" s="11"/>
      <c r="M78" s="11"/>
      <c r="N78" s="11"/>
      <c r="O78" s="11"/>
      <c r="P78" s="11"/>
      <c r="Q78" s="11"/>
      <c r="R78" s="11"/>
      <c r="S78" s="4">
        <f ca="1">HYPERLINK(CONCATENATE("http://ryohoji.g-gee.info/img_sp/card/",INDIRECT(ADDRESS(ROW(),COLUMN()-1)),".jpg"),"☆")</f>
        <v>0</v>
      </c>
    </row>
    <row r="79" spans="1:19" ht="12.75">
      <c r="A79" s="4">
        <v>78</v>
      </c>
      <c r="B79" s="7" t="s">
        <v>140</v>
      </c>
      <c r="C79" s="7" t="s">
        <v>65</v>
      </c>
      <c r="D79" s="7">
        <v>15</v>
      </c>
      <c r="E79" s="7">
        <v>5897</v>
      </c>
      <c r="F79" s="7">
        <v>4346</v>
      </c>
      <c r="G79" s="7">
        <v>5194</v>
      </c>
      <c r="H79" s="7"/>
      <c r="I79" s="7"/>
      <c r="J79" s="7"/>
      <c r="K79" s="7">
        <v>5</v>
      </c>
      <c r="L79" s="7"/>
      <c r="M79" s="7"/>
      <c r="N79" s="7"/>
      <c r="O79" s="7"/>
      <c r="P79" s="7" t="s">
        <v>69</v>
      </c>
      <c r="Q79" s="7">
        <v>31</v>
      </c>
      <c r="R79" s="7"/>
      <c r="S79" s="4">
        <f ca="1">HYPERLINK(CONCATENATE("http://ryohoji.g-gee.info/img_sp/card/",INDIRECT(ADDRESS(ROW(),COLUMN()-1)),".jpg"),"☆")</f>
        <v>0</v>
      </c>
    </row>
    <row r="80" spans="1:19" ht="12.75">
      <c r="A80" s="4">
        <v>79</v>
      </c>
      <c r="B80" s="7"/>
      <c r="C80" s="7"/>
      <c r="D80" s="7"/>
      <c r="E80" s="7"/>
      <c r="F80" s="7"/>
      <c r="G80" s="7"/>
      <c r="H80" s="7"/>
      <c r="I80" s="7"/>
      <c r="J80" s="7"/>
      <c r="K80" s="7"/>
      <c r="L80" s="7"/>
      <c r="M80" s="7"/>
      <c r="N80" s="7"/>
      <c r="O80" s="7"/>
      <c r="P80" s="7"/>
      <c r="Q80" s="7"/>
      <c r="R80" s="7"/>
      <c r="S80" s="4">
        <f ca="1">HYPERLINK(CONCATENATE("http://ryohoji.g-gee.info/img_sp/card/",INDIRECT(ADDRESS(ROW(),COLUMN()-1)),".jpg"),"☆")</f>
        <v>0</v>
      </c>
    </row>
    <row r="81" spans="1:19" ht="12.75">
      <c r="A81" s="4">
        <v>80</v>
      </c>
      <c r="B81" s="11"/>
      <c r="C81" s="11"/>
      <c r="D81" s="11"/>
      <c r="E81" s="11"/>
      <c r="F81" s="11"/>
      <c r="G81" s="11"/>
      <c r="H81" s="11"/>
      <c r="I81" s="11"/>
      <c r="J81" s="11"/>
      <c r="K81" s="11"/>
      <c r="L81" s="11"/>
      <c r="M81" s="11"/>
      <c r="N81" s="11"/>
      <c r="O81" s="11"/>
      <c r="P81" s="11"/>
      <c r="Q81" s="11"/>
      <c r="R81" s="11"/>
      <c r="S81" s="4">
        <f ca="1">HYPERLINK(CONCATENATE("http://ryohoji.g-gee.info/img_sp/card/",INDIRECT(ADDRESS(ROW(),COLUMN()-1)),".jpg"),"☆")</f>
        <v>0</v>
      </c>
    </row>
    <row r="82" spans="1:19" ht="12.75">
      <c r="A82" s="4">
        <v>81</v>
      </c>
      <c r="B82" s="7"/>
      <c r="C82" s="7"/>
      <c r="D82" s="7"/>
      <c r="E82" s="7"/>
      <c r="F82" s="7"/>
      <c r="G82" s="7"/>
      <c r="H82" s="7"/>
      <c r="I82" s="7"/>
      <c r="J82" s="7"/>
      <c r="K82" s="7"/>
      <c r="L82" s="7"/>
      <c r="M82" s="7"/>
      <c r="N82" s="7"/>
      <c r="O82" s="7"/>
      <c r="P82" s="7"/>
      <c r="Q82" s="7"/>
      <c r="R82" s="7"/>
      <c r="S82" s="4">
        <f ca="1">HYPERLINK(CONCATENATE("http://ryohoji.g-gee.info/img_sp/card/",INDIRECT(ADDRESS(ROW(),COLUMN()-1)),".jpg"),"☆")</f>
        <v>0</v>
      </c>
    </row>
    <row r="83" spans="1:19" ht="12.75">
      <c r="A83" s="4">
        <v>82</v>
      </c>
      <c r="B83" s="7"/>
      <c r="C83" s="7"/>
      <c r="D83" s="7"/>
      <c r="E83" s="7"/>
      <c r="F83" s="7"/>
      <c r="G83" s="7"/>
      <c r="H83" s="7"/>
      <c r="I83" s="7"/>
      <c r="J83" s="7"/>
      <c r="K83" s="7"/>
      <c r="L83" s="7"/>
      <c r="M83" s="7"/>
      <c r="N83" s="7"/>
      <c r="O83" s="7"/>
      <c r="P83" s="7"/>
      <c r="Q83" s="7"/>
      <c r="R83" s="7"/>
      <c r="S83" s="4">
        <f ca="1">HYPERLINK(CONCATENATE("http://ryohoji.g-gee.info/img_sp/card/",INDIRECT(ADDRESS(ROW(),COLUMN()-1)),".jpg"),"☆")</f>
        <v>0</v>
      </c>
    </row>
    <row r="84" spans="1:19" ht="12.75">
      <c r="A84" s="4">
        <v>83</v>
      </c>
      <c r="B84" s="7"/>
      <c r="C84" s="7"/>
      <c r="D84" s="7"/>
      <c r="E84" s="7"/>
      <c r="F84" s="7"/>
      <c r="G84" s="7"/>
      <c r="H84" s="7"/>
      <c r="I84" s="7"/>
      <c r="J84" s="7"/>
      <c r="K84" s="7"/>
      <c r="L84" s="7"/>
      <c r="M84" s="7"/>
      <c r="N84" s="7"/>
      <c r="O84" s="7"/>
      <c r="P84" s="7"/>
      <c r="Q84" s="7"/>
      <c r="R84" s="7"/>
      <c r="S84" s="4">
        <f ca="1">HYPERLINK(CONCATENATE("http://ryohoji.g-gee.info/img_sp/card/",INDIRECT(ADDRESS(ROW(),COLUMN()-1)),".jpg"),"☆")</f>
        <v>0</v>
      </c>
    </row>
    <row r="85" spans="1:19" ht="12.75">
      <c r="A85" s="4">
        <v>84</v>
      </c>
      <c r="B85" s="7"/>
      <c r="C85" s="7"/>
      <c r="D85" s="7"/>
      <c r="E85" s="7"/>
      <c r="F85" s="7"/>
      <c r="G85" s="7"/>
      <c r="H85" s="7"/>
      <c r="I85" s="7"/>
      <c r="J85" s="7"/>
      <c r="K85" s="7"/>
      <c r="L85" s="7"/>
      <c r="M85" s="7"/>
      <c r="N85" s="7"/>
      <c r="O85" s="7"/>
      <c r="P85" s="7"/>
      <c r="Q85" s="7"/>
      <c r="R85" s="7"/>
      <c r="S85" s="4">
        <f ca="1">HYPERLINK(CONCATENATE("http://ryohoji.g-gee.info/img_sp/card/",INDIRECT(ADDRESS(ROW(),COLUMN()-1)),".jpg"),"☆")</f>
        <v>0</v>
      </c>
    </row>
    <row r="86" spans="1:19" ht="12.75">
      <c r="A86" s="4">
        <v>85</v>
      </c>
      <c r="B86" s="7"/>
      <c r="C86" s="7"/>
      <c r="D86" s="7"/>
      <c r="E86" s="7"/>
      <c r="F86" s="7"/>
      <c r="G86" s="7"/>
      <c r="H86" s="7"/>
      <c r="I86" s="7"/>
      <c r="J86" s="7"/>
      <c r="K86" s="7"/>
      <c r="L86" s="7"/>
      <c r="M86" s="7"/>
      <c r="N86" s="7"/>
      <c r="O86" s="7"/>
      <c r="P86" s="7"/>
      <c r="Q86" s="7"/>
      <c r="R86" s="7"/>
      <c r="S86" s="4">
        <f ca="1">HYPERLINK(CONCATENATE("http://ryohoji.g-gee.info/img_sp/card/",INDIRECT(ADDRESS(ROW(),COLUMN()-1)),".jpg"),"☆")</f>
        <v>0</v>
      </c>
    </row>
    <row r="87" spans="1:19" ht="12.75">
      <c r="A87" s="4">
        <v>86</v>
      </c>
      <c r="B87" s="7"/>
      <c r="C87" s="7"/>
      <c r="D87" s="7"/>
      <c r="E87" s="7"/>
      <c r="F87" s="7"/>
      <c r="G87" s="7"/>
      <c r="H87" s="7"/>
      <c r="I87" s="7"/>
      <c r="J87" s="7"/>
      <c r="K87" s="7"/>
      <c r="L87" s="7"/>
      <c r="M87" s="7"/>
      <c r="N87" s="7"/>
      <c r="O87" s="7"/>
      <c r="P87" s="7"/>
      <c r="Q87" s="7"/>
      <c r="R87" s="7"/>
      <c r="S87" s="4">
        <f ca="1">HYPERLINK(CONCATENATE("http://ryohoji.g-gee.info/img_sp/card/",INDIRECT(ADDRESS(ROW(),COLUMN()-1)),".jpg"),"☆")</f>
        <v>0</v>
      </c>
    </row>
    <row r="88" spans="1:19" ht="12.75">
      <c r="A88" s="4">
        <v>87</v>
      </c>
      <c r="B88" s="7"/>
      <c r="C88" s="7"/>
      <c r="D88" s="7"/>
      <c r="E88" s="7"/>
      <c r="F88" s="7"/>
      <c r="G88" s="7"/>
      <c r="H88" s="7"/>
      <c r="I88" s="7"/>
      <c r="J88" s="7"/>
      <c r="K88" s="7"/>
      <c r="L88" s="7"/>
      <c r="M88" s="7"/>
      <c r="N88" s="7"/>
      <c r="O88" s="7"/>
      <c r="P88" s="7"/>
      <c r="Q88" s="7"/>
      <c r="R88" s="7"/>
      <c r="S88" s="4">
        <f ca="1">HYPERLINK(CONCATENATE("http://ryohoji.g-gee.info/img_sp/card/",INDIRECT(ADDRESS(ROW(),COLUMN()-1)),".jpg"),"☆")</f>
        <v>0</v>
      </c>
    </row>
    <row r="89" spans="1:19" ht="12.75">
      <c r="A89" s="4">
        <v>88</v>
      </c>
      <c r="B89" s="6"/>
      <c r="C89" s="7"/>
      <c r="D89" s="7"/>
      <c r="E89" s="7"/>
      <c r="F89" s="7"/>
      <c r="G89" s="7"/>
      <c r="H89" s="7"/>
      <c r="I89" s="7"/>
      <c r="J89" s="7"/>
      <c r="K89" s="7"/>
      <c r="L89" s="7"/>
      <c r="M89" s="7"/>
      <c r="N89" s="7"/>
      <c r="O89" s="7"/>
      <c r="P89" s="7"/>
      <c r="Q89" s="7"/>
      <c r="R89" s="7"/>
      <c r="S89" s="4">
        <f ca="1">HYPERLINK(CONCATENATE("http://ryohoji.g-gee.info/img_sp/card/",INDIRECT(ADDRESS(ROW(),COLUMN()-1)),".jpg"),"☆")</f>
        <v>0</v>
      </c>
    </row>
    <row r="90" spans="1:19" ht="12.75">
      <c r="A90" s="4">
        <v>89</v>
      </c>
      <c r="B90" s="7"/>
      <c r="C90" s="7"/>
      <c r="D90" s="7"/>
      <c r="E90" s="7"/>
      <c r="F90" s="7"/>
      <c r="G90" s="7"/>
      <c r="H90" s="7"/>
      <c r="I90" s="7"/>
      <c r="J90" s="7"/>
      <c r="K90" s="7"/>
      <c r="L90" s="7"/>
      <c r="M90" s="7"/>
      <c r="N90" s="7"/>
      <c r="O90" s="7"/>
      <c r="P90" s="7"/>
      <c r="Q90" s="7"/>
      <c r="R90" s="7"/>
      <c r="S90" s="4">
        <f ca="1">HYPERLINK(CONCATENATE("http://ryohoji.g-gee.info/img_sp/card/",INDIRECT(ADDRESS(ROW(),COLUMN()-1)),".jpg"),"☆")</f>
        <v>0</v>
      </c>
    </row>
    <row r="91" spans="1:19" ht="12.75">
      <c r="A91" s="4">
        <v>90</v>
      </c>
      <c r="B91" s="7"/>
      <c r="C91" s="7"/>
      <c r="D91" s="7"/>
      <c r="E91" s="7"/>
      <c r="F91" s="7"/>
      <c r="G91" s="7"/>
      <c r="H91" s="7"/>
      <c r="I91" s="7"/>
      <c r="J91" s="7"/>
      <c r="K91" s="7"/>
      <c r="L91" s="7"/>
      <c r="M91" s="7"/>
      <c r="N91" s="7"/>
      <c r="O91" s="7"/>
      <c r="P91" s="7"/>
      <c r="Q91" s="7"/>
      <c r="R91" s="7"/>
      <c r="S91" s="4">
        <f ca="1">HYPERLINK(CONCATENATE("http://ryohoji.g-gee.info/img_sp/card/",INDIRECT(ADDRESS(ROW(),COLUMN()-1)),".jpg"),"☆")</f>
        <v>0</v>
      </c>
    </row>
    <row r="92" spans="1:19" ht="12.75">
      <c r="A92" s="4">
        <v>91</v>
      </c>
      <c r="B92" s="7"/>
      <c r="C92" s="7"/>
      <c r="D92" s="7"/>
      <c r="E92" s="7"/>
      <c r="F92" s="7"/>
      <c r="G92" s="7"/>
      <c r="H92" s="7"/>
      <c r="I92" s="7"/>
      <c r="J92" s="7"/>
      <c r="K92" s="7"/>
      <c r="L92" s="7"/>
      <c r="M92" s="7"/>
      <c r="N92" s="7"/>
      <c r="O92" s="7"/>
      <c r="P92" s="7"/>
      <c r="Q92" s="7"/>
      <c r="R92" s="7"/>
      <c r="S92" s="4">
        <f ca="1">HYPERLINK(CONCATENATE("http://ryohoji.g-gee.info/img_sp/card/",INDIRECT(ADDRESS(ROW(),COLUMN()-1)),".jpg"),"☆")</f>
        <v>0</v>
      </c>
    </row>
    <row r="93" spans="1:19" ht="12.75">
      <c r="A93" s="4">
        <v>92</v>
      </c>
      <c r="B93" s="7"/>
      <c r="C93" s="7"/>
      <c r="D93" s="7"/>
      <c r="E93" s="7"/>
      <c r="F93" s="7"/>
      <c r="G93" s="7"/>
      <c r="H93" s="7"/>
      <c r="I93" s="7"/>
      <c r="J93" s="7"/>
      <c r="K93" s="7"/>
      <c r="L93" s="7"/>
      <c r="M93" s="7"/>
      <c r="N93" s="7"/>
      <c r="O93" s="7"/>
      <c r="P93" s="7"/>
      <c r="Q93" s="7"/>
      <c r="R93" s="7"/>
      <c r="S93" s="4">
        <f ca="1">HYPERLINK(CONCATENATE("http://ryohoji.g-gee.info/img_sp/card/",INDIRECT(ADDRESS(ROW(),COLUMN()-1)),".jpg"),"☆")</f>
        <v>0</v>
      </c>
    </row>
    <row r="94" spans="1:19" ht="12.75">
      <c r="A94" s="4">
        <v>93</v>
      </c>
      <c r="B94" s="7" t="s">
        <v>141</v>
      </c>
      <c r="C94" s="7" t="s">
        <v>73</v>
      </c>
      <c r="D94" s="7">
        <v>20</v>
      </c>
      <c r="E94" s="7"/>
      <c r="F94" s="7"/>
      <c r="G94" s="7"/>
      <c r="H94" s="7"/>
      <c r="I94" s="7"/>
      <c r="J94" s="7"/>
      <c r="K94" s="7"/>
      <c r="L94" s="7"/>
      <c r="M94" s="7"/>
      <c r="N94" s="7"/>
      <c r="O94" s="7">
        <v>7</v>
      </c>
      <c r="P94" s="7" t="s">
        <v>66</v>
      </c>
      <c r="Q94" s="7"/>
      <c r="R94" s="7"/>
      <c r="S94" s="4">
        <f ca="1">HYPERLINK(CONCATENATE("http://ryohoji.g-gee.info/img_sp/card/",INDIRECT(ADDRESS(ROW(),COLUMN()-1)),".jpg"),"☆")</f>
        <v>0</v>
      </c>
    </row>
    <row r="95" spans="1:19" ht="12.75">
      <c r="A95" s="4">
        <v>94</v>
      </c>
      <c r="B95" s="7" t="s">
        <v>142</v>
      </c>
      <c r="C95" s="7" t="s">
        <v>65</v>
      </c>
      <c r="D95" s="7">
        <v>19</v>
      </c>
      <c r="E95" s="7"/>
      <c r="F95" s="7"/>
      <c r="G95" s="7"/>
      <c r="H95" s="7"/>
      <c r="I95" s="7"/>
      <c r="J95" s="7"/>
      <c r="K95" s="7"/>
      <c r="L95" s="7"/>
      <c r="M95" s="7"/>
      <c r="N95" s="7"/>
      <c r="O95" s="7">
        <v>7</v>
      </c>
      <c r="P95" s="7" t="s">
        <v>66</v>
      </c>
      <c r="Q95" s="7"/>
      <c r="R95" s="7"/>
      <c r="S95" s="4">
        <f ca="1">HYPERLINK(CONCATENATE("http://ryohoji.g-gee.info/img_sp/card/",INDIRECT(ADDRESS(ROW(),COLUMN()-1)),".jpg"),"☆")</f>
        <v>0</v>
      </c>
    </row>
    <row r="96" spans="1:19" ht="12.75">
      <c r="A96" s="4">
        <v>95</v>
      </c>
      <c r="B96" s="7" t="s">
        <v>143</v>
      </c>
      <c r="C96" s="7" t="s">
        <v>65</v>
      </c>
      <c r="D96" s="7">
        <v>18</v>
      </c>
      <c r="E96" s="7"/>
      <c r="F96" s="7"/>
      <c r="G96" s="7"/>
      <c r="H96" s="7"/>
      <c r="I96" s="7"/>
      <c r="J96" s="7"/>
      <c r="K96" s="7"/>
      <c r="L96" s="7"/>
      <c r="M96" s="7"/>
      <c r="N96" s="7"/>
      <c r="O96" s="7">
        <v>7</v>
      </c>
      <c r="P96" s="7" t="s">
        <v>66</v>
      </c>
      <c r="Q96" s="7"/>
      <c r="R96" s="7"/>
      <c r="S96" s="4">
        <f ca="1">HYPERLINK(CONCATENATE("http://ryohoji.g-gee.info/img_sp/card/",INDIRECT(ADDRESS(ROW(),COLUMN()-1)),".jpg"),"☆")</f>
        <v>0</v>
      </c>
    </row>
    <row r="97" spans="1:19" ht="12.75">
      <c r="A97" s="4">
        <v>96</v>
      </c>
      <c r="B97" s="7" t="s">
        <v>144</v>
      </c>
      <c r="C97" s="7" t="s">
        <v>68</v>
      </c>
      <c r="D97" s="7">
        <v>17</v>
      </c>
      <c r="E97" s="7">
        <v>7265</v>
      </c>
      <c r="F97" s="7">
        <v>7628</v>
      </c>
      <c r="G97" s="7">
        <v>6341</v>
      </c>
      <c r="H97" s="7"/>
      <c r="I97" s="7"/>
      <c r="J97" s="7">
        <v>7</v>
      </c>
      <c r="K97" s="7"/>
      <c r="L97" s="7"/>
      <c r="M97" s="7"/>
      <c r="N97" s="7"/>
      <c r="O97" s="7"/>
      <c r="P97" s="7" t="s">
        <v>66</v>
      </c>
      <c r="Q97" s="7">
        <v>31</v>
      </c>
      <c r="R97" s="7"/>
      <c r="S97" s="4">
        <f ca="1">HYPERLINK(CONCATENATE("http://ryohoji.g-gee.info/img_sp/card/",INDIRECT(ADDRESS(ROW(),COLUMN()-1)),".jpg"),"☆")</f>
        <v>0</v>
      </c>
    </row>
    <row r="98" spans="1:19" ht="12.75">
      <c r="A98" s="4">
        <v>97</v>
      </c>
      <c r="B98" s="7" t="s">
        <v>145</v>
      </c>
      <c r="C98" s="7" t="s">
        <v>65</v>
      </c>
      <c r="D98" s="7">
        <v>20</v>
      </c>
      <c r="E98" s="7"/>
      <c r="F98" s="7"/>
      <c r="G98" s="7"/>
      <c r="H98" s="7"/>
      <c r="I98" s="7"/>
      <c r="J98" s="7"/>
      <c r="K98" s="7"/>
      <c r="L98" s="7"/>
      <c r="M98" s="7"/>
      <c r="N98" s="7"/>
      <c r="O98" s="7"/>
      <c r="P98" s="7" t="s">
        <v>66</v>
      </c>
      <c r="Q98" s="7"/>
      <c r="R98" s="7"/>
      <c r="S98" s="4">
        <f ca="1">HYPERLINK(CONCATENATE("http://ryohoji.g-gee.info/img_sp/card/",INDIRECT(ADDRESS(ROW(),COLUMN()-1)),".jpg"),"☆")</f>
        <v>0</v>
      </c>
    </row>
    <row r="99" spans="1:19" ht="12.75">
      <c r="A99" s="4">
        <v>98</v>
      </c>
      <c r="B99" s="6"/>
      <c r="C99" s="7"/>
      <c r="D99" s="7"/>
      <c r="E99" s="7"/>
      <c r="F99" s="7"/>
      <c r="G99" s="7"/>
      <c r="H99" s="7"/>
      <c r="I99" s="7"/>
      <c r="J99" s="7"/>
      <c r="K99" s="7"/>
      <c r="L99" s="7"/>
      <c r="M99" s="7"/>
      <c r="N99" s="7"/>
      <c r="O99" s="7"/>
      <c r="P99" s="7"/>
      <c r="Q99" s="7"/>
      <c r="R99" s="7"/>
      <c r="S99" s="4">
        <f ca="1">HYPERLINK(CONCATENATE("http://ryohoji.g-gee.info/img_sp/card/",INDIRECT(ADDRESS(ROW(),COLUMN()-1)),".jpg"),"☆")</f>
        <v>0</v>
      </c>
    </row>
    <row r="100" spans="1:19" ht="12.75">
      <c r="A100" s="4">
        <v>99</v>
      </c>
      <c r="B100" s="6" t="s">
        <v>146</v>
      </c>
      <c r="C100" s="7" t="s">
        <v>65</v>
      </c>
      <c r="D100" s="7">
        <v>17</v>
      </c>
      <c r="E100" s="7">
        <v>7746</v>
      </c>
      <c r="F100" s="7">
        <v>5892</v>
      </c>
      <c r="G100" s="7">
        <v>2570</v>
      </c>
      <c r="H100" s="7"/>
      <c r="I100" s="7"/>
      <c r="J100" s="7"/>
      <c r="K100" s="7"/>
      <c r="L100" s="7">
        <v>5</v>
      </c>
      <c r="M100" s="7"/>
      <c r="N100" s="7"/>
      <c r="O100" s="7"/>
      <c r="P100" s="7" t="s">
        <v>69</v>
      </c>
      <c r="Q100" s="7">
        <v>33</v>
      </c>
      <c r="R100" s="7"/>
      <c r="S100" s="4">
        <f ca="1">HYPERLINK(CONCATENATE("http://ryohoji.g-gee.info/img_sp/card/",INDIRECT(ADDRESS(ROW(),COLUMN()-1)),".jpg"),"☆")</f>
        <v>0</v>
      </c>
    </row>
    <row r="101" spans="1:19" ht="12.75">
      <c r="A101" s="4">
        <v>100</v>
      </c>
      <c r="B101" s="6" t="s">
        <v>147</v>
      </c>
      <c r="C101" s="7" t="s">
        <v>73</v>
      </c>
      <c r="D101" s="7">
        <v>16</v>
      </c>
      <c r="E101" s="7">
        <v>5042</v>
      </c>
      <c r="F101" s="7">
        <v>5187</v>
      </c>
      <c r="G101" s="7">
        <v>4905</v>
      </c>
      <c r="H101" s="7"/>
      <c r="I101" s="7"/>
      <c r="J101" s="7"/>
      <c r="K101" s="7">
        <v>6</v>
      </c>
      <c r="L101" s="7"/>
      <c r="M101" s="7"/>
      <c r="N101" s="7"/>
      <c r="O101" s="7"/>
      <c r="P101" s="7" t="s">
        <v>69</v>
      </c>
      <c r="Q101" s="7" t="s">
        <v>99</v>
      </c>
      <c r="R101" s="7"/>
      <c r="S101" s="4">
        <f ca="1">HYPERLINK(CONCATENATE("http://ryohoji.g-gee.info/img_sp/card/",INDIRECT(ADDRESS(ROW(),COLUMN()-1)),".jpg"),"☆")</f>
        <v>0</v>
      </c>
    </row>
    <row r="102" spans="1:19" ht="12.75">
      <c r="A102" s="4">
        <v>101</v>
      </c>
      <c r="B102" s="6" t="s">
        <v>148</v>
      </c>
      <c r="C102" s="7" t="s">
        <v>68</v>
      </c>
      <c r="D102" s="7">
        <v>17</v>
      </c>
      <c r="E102" s="7">
        <v>4989</v>
      </c>
      <c r="F102" s="7">
        <v>5082</v>
      </c>
      <c r="G102" s="7">
        <v>4905</v>
      </c>
      <c r="H102" s="7"/>
      <c r="I102" s="7">
        <v>3</v>
      </c>
      <c r="J102" s="7"/>
      <c r="K102" s="7"/>
      <c r="L102" s="7"/>
      <c r="M102" s="7"/>
      <c r="N102" s="7"/>
      <c r="O102" s="7">
        <v>5</v>
      </c>
      <c r="P102" s="7" t="s">
        <v>69</v>
      </c>
      <c r="Q102" s="7" t="s">
        <v>99</v>
      </c>
      <c r="R102" s="7"/>
      <c r="S102" s="4">
        <f ca="1">HYPERLINK(CONCATENATE("http://ryohoji.g-gee.info/img_sp/card/",INDIRECT(ADDRESS(ROW(),COLUMN()-1)),".jpg"),"☆")</f>
        <v>0</v>
      </c>
    </row>
    <row r="103" spans="1:19" ht="12.75">
      <c r="A103" s="4">
        <v>102</v>
      </c>
      <c r="B103" s="6" t="s">
        <v>149</v>
      </c>
      <c r="C103" s="7" t="s">
        <v>73</v>
      </c>
      <c r="D103" s="7">
        <v>16</v>
      </c>
      <c r="E103" s="7">
        <v>4399</v>
      </c>
      <c r="F103" s="7">
        <v>4240</v>
      </c>
      <c r="G103" s="7">
        <v>4862</v>
      </c>
      <c r="H103" s="7"/>
      <c r="I103" s="7"/>
      <c r="J103" s="7"/>
      <c r="K103" s="7"/>
      <c r="L103" s="7">
        <v>3</v>
      </c>
      <c r="M103" s="7"/>
      <c r="N103" s="7"/>
      <c r="O103" s="7">
        <v>5</v>
      </c>
      <c r="P103" s="7" t="s">
        <v>69</v>
      </c>
      <c r="Q103" s="7" t="s">
        <v>70</v>
      </c>
      <c r="R103" s="7"/>
      <c r="S103" s="4">
        <f ca="1">HYPERLINK(CONCATENATE("http://ryohoji.g-gee.info/img_sp/card/",INDIRECT(ADDRESS(ROW(),COLUMN()-1)),".jpg"),"☆")</f>
        <v>0</v>
      </c>
    </row>
    <row r="104" spans="1:19" ht="12.75">
      <c r="A104" s="4">
        <v>103</v>
      </c>
      <c r="B104" s="7" t="s">
        <v>150</v>
      </c>
      <c r="C104" s="7" t="s">
        <v>73</v>
      </c>
      <c r="D104" s="7">
        <v>13</v>
      </c>
      <c r="E104" s="7">
        <v>3076</v>
      </c>
      <c r="F104" s="7">
        <v>3605</v>
      </c>
      <c r="G104" s="7">
        <v>3152</v>
      </c>
      <c r="H104" s="7"/>
      <c r="I104" s="7"/>
      <c r="J104" s="7"/>
      <c r="K104" s="7"/>
      <c r="L104" s="7">
        <v>2</v>
      </c>
      <c r="M104" s="7"/>
      <c r="N104" s="7"/>
      <c r="O104" s="7">
        <v>3</v>
      </c>
      <c r="P104" s="7" t="s">
        <v>69</v>
      </c>
      <c r="Q104" s="7" t="s">
        <v>70</v>
      </c>
      <c r="R104" s="7"/>
      <c r="S104" s="4">
        <f ca="1">HYPERLINK(CONCATENATE("http://ryohoji.g-gee.info/img_sp/card/",INDIRECT(ADDRESS(ROW(),COLUMN()-1)),".jpg"),"☆")</f>
        <v>0</v>
      </c>
    </row>
    <row r="105" spans="1:19" ht="12.75">
      <c r="A105" s="4">
        <v>104</v>
      </c>
      <c r="B105" s="7" t="s">
        <v>151</v>
      </c>
      <c r="C105" s="7" t="s">
        <v>73</v>
      </c>
      <c r="D105" s="7">
        <v>13</v>
      </c>
      <c r="E105" s="7">
        <v>2868</v>
      </c>
      <c r="F105" s="7">
        <v>3453</v>
      </c>
      <c r="G105" s="7">
        <v>3209</v>
      </c>
      <c r="H105" s="7"/>
      <c r="I105" s="7">
        <v>1</v>
      </c>
      <c r="J105" s="7"/>
      <c r="K105" s="7"/>
      <c r="L105" s="7"/>
      <c r="M105" s="7"/>
      <c r="N105" s="7"/>
      <c r="O105" s="7">
        <v>3</v>
      </c>
      <c r="P105" s="7" t="s">
        <v>69</v>
      </c>
      <c r="Q105" s="7" t="s">
        <v>70</v>
      </c>
      <c r="R105" s="7"/>
      <c r="S105" s="4">
        <f ca="1">HYPERLINK(CONCATENATE("http://ryohoji.g-gee.info/img_sp/card/",INDIRECT(ADDRESS(ROW(),COLUMN()-1)),".jpg"),"☆")</f>
        <v>0</v>
      </c>
    </row>
    <row r="106" spans="1:19" ht="12.75">
      <c r="A106" s="4">
        <v>105</v>
      </c>
      <c r="B106" s="7" t="s">
        <v>152</v>
      </c>
      <c r="C106" s="7" t="s">
        <v>73</v>
      </c>
      <c r="D106" s="7">
        <v>12</v>
      </c>
      <c r="E106" s="7">
        <v>2630</v>
      </c>
      <c r="F106" s="7">
        <v>2462</v>
      </c>
      <c r="G106" s="7">
        <v>2201</v>
      </c>
      <c r="H106" s="7">
        <v>1</v>
      </c>
      <c r="I106" s="7"/>
      <c r="J106" s="7"/>
      <c r="K106" s="7"/>
      <c r="L106" s="7"/>
      <c r="M106" s="7"/>
      <c r="N106" s="7"/>
      <c r="O106" s="7">
        <v>3</v>
      </c>
      <c r="P106" s="7" t="s">
        <v>69</v>
      </c>
      <c r="Q106" s="7" t="s">
        <v>70</v>
      </c>
      <c r="R106" s="7"/>
      <c r="S106" s="4">
        <f ca="1">HYPERLINK(CONCATENATE("http://ryohoji.g-gee.info/img_sp/card/",INDIRECT(ADDRESS(ROW(),COLUMN()-1)),".jpg"),"☆")</f>
        <v>0</v>
      </c>
    </row>
    <row r="107" spans="1:19" ht="12.75">
      <c r="A107" s="4">
        <v>106</v>
      </c>
      <c r="B107" s="7" t="s">
        <v>153</v>
      </c>
      <c r="C107" s="7" t="s">
        <v>68</v>
      </c>
      <c r="D107" s="7">
        <v>17</v>
      </c>
      <c r="E107" s="7"/>
      <c r="F107" s="7"/>
      <c r="G107" s="7"/>
      <c r="H107" s="7"/>
      <c r="I107" s="7"/>
      <c r="J107" s="7"/>
      <c r="K107" s="7"/>
      <c r="L107" s="7"/>
      <c r="M107" s="7"/>
      <c r="N107" s="7"/>
      <c r="O107" s="7"/>
      <c r="P107" s="7" t="s">
        <v>69</v>
      </c>
      <c r="Q107" s="7" t="s">
        <v>70</v>
      </c>
      <c r="R107" s="7"/>
      <c r="S107" s="4">
        <f ca="1">HYPERLINK(CONCATENATE("http://ryohoji.g-gee.info/img_sp/card/",INDIRECT(ADDRESS(ROW(),COLUMN()-1)),".jpg"),"☆")</f>
        <v>0</v>
      </c>
    </row>
    <row r="108" spans="1:19" ht="12.75">
      <c r="A108" s="4">
        <v>107</v>
      </c>
      <c r="B108" s="7" t="s">
        <v>154</v>
      </c>
      <c r="C108" s="7" t="s">
        <v>68</v>
      </c>
      <c r="D108" s="7">
        <v>14</v>
      </c>
      <c r="E108" s="7"/>
      <c r="F108" s="7"/>
      <c r="G108" s="7"/>
      <c r="H108" s="7"/>
      <c r="I108" s="7"/>
      <c r="J108" s="7"/>
      <c r="K108" s="7"/>
      <c r="L108" s="7"/>
      <c r="M108" s="7"/>
      <c r="N108" s="7"/>
      <c r="O108" s="7"/>
      <c r="P108" s="7" t="s">
        <v>69</v>
      </c>
      <c r="Q108" s="7" t="s">
        <v>70</v>
      </c>
      <c r="R108" s="7"/>
      <c r="S108" s="4">
        <f ca="1">HYPERLINK(CONCATENATE("http://ryohoji.g-gee.info/img_sp/card/",INDIRECT(ADDRESS(ROW(),COLUMN()-1)),".jpg"),"☆")</f>
        <v>0</v>
      </c>
    </row>
    <row r="109" spans="1:19" ht="12.75">
      <c r="A109" s="4">
        <v>108</v>
      </c>
      <c r="B109" s="7" t="s">
        <v>155</v>
      </c>
      <c r="C109" s="7" t="s">
        <v>65</v>
      </c>
      <c r="D109" s="7">
        <v>17</v>
      </c>
      <c r="E109" s="7">
        <v>4541</v>
      </c>
      <c r="F109" s="7">
        <v>6063</v>
      </c>
      <c r="G109" s="7">
        <v>4905</v>
      </c>
      <c r="H109" s="7"/>
      <c r="I109" s="7"/>
      <c r="J109" s="7"/>
      <c r="K109" s="7"/>
      <c r="L109" s="7"/>
      <c r="M109" s="7"/>
      <c r="N109" s="7"/>
      <c r="O109" s="7"/>
      <c r="P109" s="7" t="s">
        <v>69</v>
      </c>
      <c r="Q109" s="7" t="s">
        <v>70</v>
      </c>
      <c r="R109" s="7"/>
      <c r="S109" s="4">
        <f ca="1">HYPERLINK(CONCATENATE("http://ryohoji.g-gee.info/img_sp/card/",INDIRECT(ADDRESS(ROW(),COLUMN()-1)),".jpg"),"☆")</f>
        <v>0</v>
      </c>
    </row>
    <row r="110" spans="1:19" ht="12.75">
      <c r="A110" s="4">
        <v>109</v>
      </c>
      <c r="B110" s="7" t="s">
        <v>156</v>
      </c>
      <c r="C110" s="7" t="s">
        <v>65</v>
      </c>
      <c r="D110" s="7">
        <v>16</v>
      </c>
      <c r="E110" s="7"/>
      <c r="F110" s="7"/>
      <c r="G110" s="7"/>
      <c r="H110" s="7"/>
      <c r="I110" s="7"/>
      <c r="J110" s="7"/>
      <c r="K110" s="7"/>
      <c r="L110" s="7"/>
      <c r="M110" s="7"/>
      <c r="N110" s="7"/>
      <c r="O110" s="7"/>
      <c r="P110" s="7" t="s">
        <v>69</v>
      </c>
      <c r="Q110" s="7" t="s">
        <v>70</v>
      </c>
      <c r="R110" s="7"/>
      <c r="S110" s="4">
        <f ca="1">HYPERLINK(CONCATENATE("http://ryohoji.g-gee.info/img_sp/card/",INDIRECT(ADDRESS(ROW(),COLUMN()-1)),".jpg"),"☆")</f>
        <v>0</v>
      </c>
    </row>
    <row r="111" spans="1:19" ht="12.75">
      <c r="A111" s="4">
        <v>110</v>
      </c>
      <c r="B111" s="6" t="s">
        <v>157</v>
      </c>
      <c r="C111" s="7" t="s">
        <v>65</v>
      </c>
      <c r="D111" s="7">
        <v>15</v>
      </c>
      <c r="E111" s="7"/>
      <c r="F111" s="7"/>
      <c r="G111" s="7"/>
      <c r="H111" s="7"/>
      <c r="I111" s="7"/>
      <c r="J111" s="7"/>
      <c r="K111" s="7"/>
      <c r="L111" s="7"/>
      <c r="M111" s="7"/>
      <c r="N111" s="7"/>
      <c r="O111" s="7"/>
      <c r="P111" s="7" t="s">
        <v>69</v>
      </c>
      <c r="Q111" s="7" t="s">
        <v>70</v>
      </c>
      <c r="R111" s="7"/>
      <c r="S111" s="4">
        <f ca="1">HYPERLINK(CONCATENATE("http://ryohoji.g-gee.info/img_sp/card/",INDIRECT(ADDRESS(ROW(),COLUMN()-1)),".jpg"),"☆")</f>
        <v>0</v>
      </c>
    </row>
    <row r="112" spans="1:19" ht="12.75">
      <c r="A112" s="4">
        <v>111</v>
      </c>
      <c r="B112" s="6" t="s">
        <v>158</v>
      </c>
      <c r="C112" s="7" t="s">
        <v>65</v>
      </c>
      <c r="D112" s="7">
        <v>12</v>
      </c>
      <c r="E112" s="7">
        <v>3044</v>
      </c>
      <c r="F112" s="7">
        <v>2452</v>
      </c>
      <c r="G112" s="7">
        <v>2319</v>
      </c>
      <c r="H112" s="7"/>
      <c r="I112" s="7"/>
      <c r="J112" s="7"/>
      <c r="K112" s="7">
        <v>1</v>
      </c>
      <c r="L112" s="7"/>
      <c r="M112" s="7"/>
      <c r="N112" s="7"/>
      <c r="O112" s="7">
        <v>2</v>
      </c>
      <c r="P112" s="7" t="s">
        <v>69</v>
      </c>
      <c r="Q112" s="7" t="s">
        <v>70</v>
      </c>
      <c r="R112" s="7"/>
      <c r="S112" s="4">
        <f ca="1">HYPERLINK(CONCATENATE("http://ryohoji.g-gee.info/img_sp/card/",INDIRECT(ADDRESS(ROW(),COLUMN()-1)),".jpg"),"☆")</f>
        <v>0</v>
      </c>
    </row>
    <row r="113" spans="1:19" ht="12.75">
      <c r="A113" s="4">
        <v>112</v>
      </c>
      <c r="B113" s="7" t="s">
        <v>159</v>
      </c>
      <c r="C113" s="7" t="s">
        <v>73</v>
      </c>
      <c r="D113" s="7">
        <v>17</v>
      </c>
      <c r="E113" s="7">
        <v>4738</v>
      </c>
      <c r="F113" s="7">
        <v>4456</v>
      </c>
      <c r="G113" s="7">
        <v>4797</v>
      </c>
      <c r="H113" s="7"/>
      <c r="I113" s="7"/>
      <c r="J113" s="7"/>
      <c r="K113" s="7"/>
      <c r="L113" s="7"/>
      <c r="M113" s="7"/>
      <c r="N113" s="7"/>
      <c r="O113" s="7"/>
      <c r="P113" s="7" t="s">
        <v>69</v>
      </c>
      <c r="Q113" s="7" t="s">
        <v>70</v>
      </c>
      <c r="R113" s="7"/>
      <c r="S113" s="4">
        <f ca="1">HYPERLINK(CONCATENATE("http://ryohoji.g-gee.info/img_sp/card/",INDIRECT(ADDRESS(ROW(),COLUMN()-1)),".jpg"),"☆")</f>
        <v>0</v>
      </c>
    </row>
    <row r="114" spans="1:19" ht="12.75">
      <c r="A114" s="4">
        <v>113</v>
      </c>
      <c r="B114" s="7"/>
      <c r="C114" s="7"/>
      <c r="D114" s="7"/>
      <c r="E114" s="7"/>
      <c r="F114" s="7"/>
      <c r="G114" s="7"/>
      <c r="H114" s="7"/>
      <c r="I114" s="7"/>
      <c r="J114" s="7"/>
      <c r="K114" s="7"/>
      <c r="L114" s="7"/>
      <c r="M114" s="7"/>
      <c r="N114" s="7"/>
      <c r="O114" s="7"/>
      <c r="P114" s="7"/>
      <c r="Q114" s="7"/>
      <c r="R114" s="7"/>
      <c r="S114" s="4">
        <f ca="1">HYPERLINK(CONCATENATE("http://ryohoji.g-gee.info/img_sp/card/",INDIRECT(ADDRESS(ROW(),COLUMN()-1)),".jpg"),"☆")</f>
        <v>0</v>
      </c>
    </row>
    <row r="115" spans="1:19" ht="12.75">
      <c r="A115" s="4">
        <v>114</v>
      </c>
      <c r="B115" s="6" t="s">
        <v>160</v>
      </c>
      <c r="C115" s="7" t="s">
        <v>65</v>
      </c>
      <c r="D115" s="7">
        <v>7</v>
      </c>
      <c r="E115" s="7">
        <v>1750</v>
      </c>
      <c r="F115" s="7">
        <v>1268</v>
      </c>
      <c r="G115" s="7">
        <v>1251</v>
      </c>
      <c r="H115" s="7"/>
      <c r="I115" s="7"/>
      <c r="J115" s="7">
        <v>3</v>
      </c>
      <c r="K115" s="7"/>
      <c r="L115" s="7"/>
      <c r="M115" s="7"/>
      <c r="N115" s="7"/>
      <c r="O115" s="7"/>
      <c r="P115" s="7" t="s">
        <v>74</v>
      </c>
      <c r="Q115" s="7" t="s">
        <v>70</v>
      </c>
      <c r="R115" s="7"/>
      <c r="S115" s="4">
        <f ca="1">HYPERLINK(CONCATENATE("http://ryohoji.g-gee.info/img_sp/card/",INDIRECT(ADDRESS(ROW(),COLUMN()-1)),".jpg"),"☆")</f>
        <v>0</v>
      </c>
    </row>
    <row r="116" spans="1:19" ht="12.75">
      <c r="A116" s="4">
        <v>115</v>
      </c>
      <c r="B116" s="6" t="s">
        <v>161</v>
      </c>
      <c r="C116" s="7" t="s">
        <v>68</v>
      </c>
      <c r="D116" s="7">
        <v>12</v>
      </c>
      <c r="E116" s="7">
        <v>3307</v>
      </c>
      <c r="F116" s="7">
        <v>2995</v>
      </c>
      <c r="G116" s="7">
        <v>4036</v>
      </c>
      <c r="H116" s="7"/>
      <c r="I116" s="7"/>
      <c r="J116" s="7"/>
      <c r="K116" s="7"/>
      <c r="L116" s="7">
        <v>1</v>
      </c>
      <c r="M116" s="7"/>
      <c r="N116" s="7"/>
      <c r="O116" s="7">
        <v>4</v>
      </c>
      <c r="P116" s="7" t="s">
        <v>74</v>
      </c>
      <c r="Q116" s="7" t="s">
        <v>70</v>
      </c>
      <c r="R116" s="7"/>
      <c r="S116" s="4">
        <f ca="1">HYPERLINK(CONCATENATE("http://ryohoji.g-gee.info/img_sp/card/",INDIRECT(ADDRESS(ROW(),COLUMN()-1)),".jpg"),"☆")</f>
        <v>0</v>
      </c>
    </row>
    <row r="117" spans="1:19" ht="12.75">
      <c r="A117" s="4">
        <v>116</v>
      </c>
      <c r="B117" s="7" t="s">
        <v>162</v>
      </c>
      <c r="C117" s="7" t="s">
        <v>73</v>
      </c>
      <c r="D117" s="7">
        <v>14</v>
      </c>
      <c r="E117" s="7">
        <v>3279</v>
      </c>
      <c r="F117" s="7">
        <v>3682</v>
      </c>
      <c r="G117" s="7">
        <v>3279</v>
      </c>
      <c r="H117" s="7"/>
      <c r="I117" s="7"/>
      <c r="J117" s="7"/>
      <c r="K117" s="7"/>
      <c r="L117" s="7"/>
      <c r="M117" s="7"/>
      <c r="N117" s="7"/>
      <c r="O117" s="7"/>
      <c r="P117" s="7" t="s">
        <v>74</v>
      </c>
      <c r="Q117" s="7" t="s">
        <v>70</v>
      </c>
      <c r="R117" s="7"/>
      <c r="S117" s="4">
        <f ca="1">HYPERLINK(CONCATENATE("http://ryohoji.g-gee.info/img_sp/card/",INDIRECT(ADDRESS(ROW(),COLUMN()-1)),".jpg"),"☆")</f>
        <v>0</v>
      </c>
    </row>
    <row r="118" spans="1:19" ht="12.75">
      <c r="A118" s="4">
        <v>117</v>
      </c>
      <c r="B118" s="7" t="s">
        <v>163</v>
      </c>
      <c r="C118" s="7" t="s">
        <v>68</v>
      </c>
      <c r="D118" s="7">
        <v>14</v>
      </c>
      <c r="E118" s="7"/>
      <c r="F118" s="7"/>
      <c r="G118" s="7"/>
      <c r="H118" s="7"/>
      <c r="I118" s="7"/>
      <c r="J118" s="7"/>
      <c r="K118" s="7"/>
      <c r="L118" s="7"/>
      <c r="M118" s="7"/>
      <c r="N118" s="7"/>
      <c r="O118" s="7"/>
      <c r="P118" s="7" t="s">
        <v>74</v>
      </c>
      <c r="Q118" s="7">
        <v>31</v>
      </c>
      <c r="R118" s="7"/>
      <c r="S118" s="4">
        <f ca="1">HYPERLINK(CONCATENATE("http://ryohoji.g-gee.info/img_sp/card/",INDIRECT(ADDRESS(ROW(),COLUMN()-1)),".jpg"),"☆")</f>
        <v>0</v>
      </c>
    </row>
    <row r="119" spans="1:19" ht="12.75">
      <c r="A119" s="4">
        <v>118</v>
      </c>
      <c r="B119" s="7"/>
      <c r="C119" s="7"/>
      <c r="D119" s="7"/>
      <c r="E119" s="7"/>
      <c r="F119" s="7"/>
      <c r="G119" s="7"/>
      <c r="H119" s="7"/>
      <c r="I119" s="7"/>
      <c r="J119" s="7"/>
      <c r="K119" s="7"/>
      <c r="L119" s="7"/>
      <c r="M119" s="7"/>
      <c r="N119" s="7"/>
      <c r="O119" s="7"/>
      <c r="P119" s="7"/>
      <c r="Q119" s="7"/>
      <c r="R119" s="7"/>
      <c r="S119" s="4">
        <f ca="1">HYPERLINK(CONCATENATE("http://ryohoji.g-gee.info/img_sp/card/",INDIRECT(ADDRESS(ROW(),COLUMN()-1)),".jpg"),"☆")</f>
        <v>0</v>
      </c>
    </row>
    <row r="120" spans="1:19" ht="12.75">
      <c r="A120" s="4">
        <v>119</v>
      </c>
      <c r="B120" s="7"/>
      <c r="C120" s="7"/>
      <c r="D120" s="7"/>
      <c r="E120" s="7"/>
      <c r="F120" s="7"/>
      <c r="G120" s="7"/>
      <c r="H120" s="7"/>
      <c r="I120" s="7"/>
      <c r="J120" s="7"/>
      <c r="K120" s="7"/>
      <c r="L120" s="7"/>
      <c r="M120" s="7"/>
      <c r="N120" s="7"/>
      <c r="O120" s="7"/>
      <c r="P120" s="7"/>
      <c r="Q120" s="7"/>
      <c r="R120" s="7"/>
      <c r="S120" s="4">
        <f ca="1">HYPERLINK(CONCATENATE("http://ryohoji.g-gee.info/img_sp/card/",INDIRECT(ADDRESS(ROW(),COLUMN()-1)),".jpg"),"☆")</f>
        <v>0</v>
      </c>
    </row>
    <row r="121" spans="1:19" ht="12.75">
      <c r="A121" s="4">
        <v>120</v>
      </c>
      <c r="B121" s="7"/>
      <c r="C121" s="7"/>
      <c r="D121" s="7"/>
      <c r="E121" s="7"/>
      <c r="F121" s="7"/>
      <c r="G121" s="7"/>
      <c r="H121" s="7"/>
      <c r="I121" s="7"/>
      <c r="J121" s="7"/>
      <c r="K121" s="7"/>
      <c r="L121" s="7"/>
      <c r="M121" s="7"/>
      <c r="N121" s="7"/>
      <c r="O121" s="7"/>
      <c r="P121" s="7"/>
      <c r="Q121" s="7"/>
      <c r="R121" s="7"/>
      <c r="S121" s="4">
        <f ca="1">HYPERLINK(CONCATENATE("http://ryohoji.g-gee.info/img_sp/card/",INDIRECT(ADDRESS(ROW(),COLUMN()-1)),".jpg"),"☆")</f>
        <v>0</v>
      </c>
    </row>
    <row r="122" spans="1:19" ht="12.75">
      <c r="A122" s="4">
        <v>121</v>
      </c>
      <c r="B122" s="7"/>
      <c r="C122" s="7"/>
      <c r="D122" s="7"/>
      <c r="E122" s="7"/>
      <c r="F122" s="7"/>
      <c r="G122" s="7"/>
      <c r="H122" s="7"/>
      <c r="I122" s="7"/>
      <c r="J122" s="7"/>
      <c r="K122" s="7"/>
      <c r="L122" s="7"/>
      <c r="M122" s="7"/>
      <c r="N122" s="7"/>
      <c r="O122" s="7"/>
      <c r="P122" s="7"/>
      <c r="Q122" s="7"/>
      <c r="R122" s="7"/>
      <c r="S122" s="4">
        <f ca="1">HYPERLINK(CONCATENATE("http://ryohoji.g-gee.info/img_sp/card/",INDIRECT(ADDRESS(ROW(),COLUMN()-1)),".jpg"),"☆")</f>
        <v>0</v>
      </c>
    </row>
    <row r="123" spans="1:19" ht="12.75">
      <c r="A123" s="4">
        <v>122</v>
      </c>
      <c r="B123" s="6"/>
      <c r="C123" s="7"/>
      <c r="D123" s="7"/>
      <c r="E123" s="7"/>
      <c r="F123" s="7"/>
      <c r="G123" s="7"/>
      <c r="H123" s="7"/>
      <c r="I123" s="7"/>
      <c r="J123" s="7"/>
      <c r="K123" s="7"/>
      <c r="L123" s="7"/>
      <c r="M123" s="7"/>
      <c r="N123" s="7"/>
      <c r="O123" s="7"/>
      <c r="P123" s="7"/>
      <c r="Q123" s="7"/>
      <c r="R123" s="7"/>
      <c r="S123" s="4">
        <f ca="1">HYPERLINK(CONCATENATE("http://ryohoji.g-gee.info/img_sp/card/",INDIRECT(ADDRESS(ROW(),COLUMN()-1)),".jpg"),"☆")</f>
        <v>0</v>
      </c>
    </row>
    <row r="124" spans="1:19" ht="12.75">
      <c r="A124" s="4">
        <v>123</v>
      </c>
      <c r="B124" s="6"/>
      <c r="C124" s="7"/>
      <c r="D124" s="7"/>
      <c r="E124" s="7"/>
      <c r="F124" s="7"/>
      <c r="G124" s="7"/>
      <c r="H124" s="7"/>
      <c r="I124" s="7"/>
      <c r="J124" s="7"/>
      <c r="K124" s="7"/>
      <c r="L124" s="7"/>
      <c r="M124" s="7"/>
      <c r="N124" s="7"/>
      <c r="O124" s="7"/>
      <c r="P124" s="7"/>
      <c r="Q124" s="7"/>
      <c r="R124" s="7"/>
      <c r="S124" s="4">
        <f ca="1">HYPERLINK(CONCATENATE("http://ryohoji.g-gee.info/img_sp/card/",INDIRECT(ADDRESS(ROW(),COLUMN()-1)),".jpg"),"☆")</f>
        <v>0</v>
      </c>
    </row>
    <row r="125" spans="1:19" ht="12.75">
      <c r="A125" s="4">
        <v>124</v>
      </c>
      <c r="B125" s="7"/>
      <c r="C125" s="7"/>
      <c r="D125" s="7"/>
      <c r="E125" s="7"/>
      <c r="F125" s="7"/>
      <c r="G125" s="7"/>
      <c r="H125" s="7"/>
      <c r="I125" s="7"/>
      <c r="J125" s="7"/>
      <c r="K125" s="7"/>
      <c r="L125" s="7"/>
      <c r="M125" s="7"/>
      <c r="N125" s="7"/>
      <c r="O125" s="7"/>
      <c r="P125" s="7"/>
      <c r="Q125" s="7"/>
      <c r="R125" s="7"/>
      <c r="S125" s="4">
        <f ca="1">HYPERLINK(CONCATENATE("http://ryohoji.g-gee.info/img_sp/card/",INDIRECT(ADDRESS(ROW(),COLUMN()-1)),".jpg"),"☆")</f>
        <v>0</v>
      </c>
    </row>
    <row r="126" spans="1:19" ht="12.75">
      <c r="A126" s="4">
        <v>125</v>
      </c>
      <c r="B126" s="6"/>
      <c r="C126" s="7"/>
      <c r="D126" s="7"/>
      <c r="E126" s="7"/>
      <c r="F126" s="7"/>
      <c r="G126" s="7"/>
      <c r="H126" s="7"/>
      <c r="I126" s="7"/>
      <c r="J126" s="7"/>
      <c r="K126" s="7"/>
      <c r="L126" s="7"/>
      <c r="M126" s="7"/>
      <c r="N126" s="7"/>
      <c r="O126" s="7"/>
      <c r="P126" s="7"/>
      <c r="Q126" s="7"/>
      <c r="R126" s="7"/>
      <c r="S126" s="4">
        <f ca="1">HYPERLINK(CONCATENATE("http://ryohoji.g-gee.info/img_sp/card/",INDIRECT(ADDRESS(ROW(),COLUMN()-1)),".jpg"),"☆")</f>
        <v>0</v>
      </c>
    </row>
    <row r="127" spans="1:19" ht="12.75">
      <c r="A127" s="4">
        <v>126</v>
      </c>
      <c r="B127" s="6"/>
      <c r="C127" s="7"/>
      <c r="D127" s="7"/>
      <c r="E127" s="7"/>
      <c r="F127" s="7"/>
      <c r="G127" s="7"/>
      <c r="H127" s="7"/>
      <c r="I127" s="7"/>
      <c r="J127" s="7"/>
      <c r="K127" s="7"/>
      <c r="L127" s="7"/>
      <c r="M127" s="7"/>
      <c r="N127" s="7"/>
      <c r="O127" s="7"/>
      <c r="P127" s="7"/>
      <c r="Q127" s="7"/>
      <c r="R127" s="7"/>
      <c r="S127" s="4">
        <f ca="1">HYPERLINK(CONCATENATE("http://ryohoji.g-gee.info/img_sp/card/",INDIRECT(ADDRESS(ROW(),COLUMN()-1)),".jpg"),"☆")</f>
        <v>0</v>
      </c>
    </row>
    <row r="128" spans="1:19" ht="12.75">
      <c r="A128" s="4">
        <v>127</v>
      </c>
      <c r="B128" s="6"/>
      <c r="C128" s="7"/>
      <c r="D128" s="7"/>
      <c r="E128" s="7"/>
      <c r="F128" s="7"/>
      <c r="G128" s="7"/>
      <c r="H128" s="7"/>
      <c r="I128" s="7"/>
      <c r="J128" s="7"/>
      <c r="K128" s="7"/>
      <c r="L128" s="7"/>
      <c r="M128" s="7"/>
      <c r="N128" s="7"/>
      <c r="O128" s="7"/>
      <c r="P128" s="7"/>
      <c r="Q128" s="7"/>
      <c r="R128" s="7"/>
      <c r="S128" s="4">
        <f ca="1">HYPERLINK(CONCATENATE("http://ryohoji.g-gee.info/img_sp/card/",INDIRECT(ADDRESS(ROW(),COLUMN()-1)),".jpg"),"☆")</f>
        <v>0</v>
      </c>
    </row>
    <row r="129" spans="1:19" ht="12.75">
      <c r="A129" s="4">
        <v>128</v>
      </c>
      <c r="B129" s="6"/>
      <c r="C129" s="7"/>
      <c r="D129" s="7"/>
      <c r="E129" s="7"/>
      <c r="F129" s="7"/>
      <c r="G129" s="7"/>
      <c r="H129" s="7"/>
      <c r="I129" s="7"/>
      <c r="J129" s="7"/>
      <c r="K129" s="7"/>
      <c r="L129" s="7"/>
      <c r="M129" s="7"/>
      <c r="N129" s="7"/>
      <c r="O129" s="7"/>
      <c r="P129" s="7"/>
      <c r="Q129" s="7"/>
      <c r="R129" s="7"/>
      <c r="S129" s="4">
        <f ca="1">HYPERLINK(CONCATENATE("http://ryohoji.g-gee.info/img_sp/card/",INDIRECT(ADDRESS(ROW(),COLUMN()-1)),".jpg"),"☆")</f>
        <v>0</v>
      </c>
    </row>
    <row r="130" spans="1:19" ht="12.75">
      <c r="A130" s="4">
        <v>129</v>
      </c>
      <c r="B130" s="6"/>
      <c r="C130" s="7"/>
      <c r="D130" s="7"/>
      <c r="E130" s="7"/>
      <c r="F130" s="7"/>
      <c r="G130" s="7"/>
      <c r="H130" s="7"/>
      <c r="I130" s="7"/>
      <c r="J130" s="7"/>
      <c r="K130" s="7"/>
      <c r="L130" s="7"/>
      <c r="M130" s="7"/>
      <c r="N130" s="7"/>
      <c r="O130" s="7"/>
      <c r="P130" s="7"/>
      <c r="Q130" s="7"/>
      <c r="R130" s="7"/>
      <c r="S130" s="4">
        <f ca="1">HYPERLINK(CONCATENATE("http://ryohoji.g-gee.info/img_sp/card/",INDIRECT(ADDRESS(ROW(),COLUMN()-1)),".jpg"),"☆")</f>
        <v>0</v>
      </c>
    </row>
    <row r="131" spans="1:19" ht="12.75">
      <c r="A131" s="4">
        <v>130</v>
      </c>
      <c r="B131" s="6"/>
      <c r="C131" s="7"/>
      <c r="D131" s="7"/>
      <c r="E131" s="7"/>
      <c r="F131" s="7"/>
      <c r="G131" s="7"/>
      <c r="H131" s="7"/>
      <c r="I131" s="7"/>
      <c r="J131" s="7"/>
      <c r="K131" s="7"/>
      <c r="L131" s="7"/>
      <c r="M131" s="7"/>
      <c r="N131" s="7"/>
      <c r="O131" s="7"/>
      <c r="P131" s="7"/>
      <c r="Q131" s="7"/>
      <c r="R131" s="7"/>
      <c r="S131" s="4">
        <f ca="1">HYPERLINK(CONCATENATE("http://ryohoji.g-gee.info/img_sp/card/",INDIRECT(ADDRESS(ROW(),COLUMN()-1)),".jpg"),"☆")</f>
        <v>0</v>
      </c>
    </row>
    <row r="132" spans="1:19" ht="12.75">
      <c r="A132" s="4">
        <v>131</v>
      </c>
      <c r="B132" s="6"/>
      <c r="C132" s="7"/>
      <c r="D132" s="7"/>
      <c r="E132" s="7"/>
      <c r="F132" s="7"/>
      <c r="G132" s="7"/>
      <c r="H132" s="7"/>
      <c r="I132" s="7"/>
      <c r="J132" s="7"/>
      <c r="K132" s="7"/>
      <c r="L132" s="7"/>
      <c r="M132" s="7"/>
      <c r="N132" s="7"/>
      <c r="O132" s="7"/>
      <c r="P132" s="7"/>
      <c r="Q132" s="7"/>
      <c r="R132" s="7"/>
      <c r="S132" s="4">
        <f ca="1">HYPERLINK(CONCATENATE("http://ryohoji.g-gee.info/img_sp/card/",INDIRECT(ADDRESS(ROW(),COLUMN()-1)),".jpg"),"☆")</f>
        <v>0</v>
      </c>
    </row>
    <row r="133" spans="1:19" ht="12.75">
      <c r="A133" s="4">
        <v>132</v>
      </c>
      <c r="B133" s="6"/>
      <c r="C133" s="7"/>
      <c r="D133" s="7"/>
      <c r="E133" s="7"/>
      <c r="F133" s="7"/>
      <c r="G133" s="7"/>
      <c r="H133" s="7"/>
      <c r="I133" s="7"/>
      <c r="J133" s="7"/>
      <c r="K133" s="7"/>
      <c r="L133" s="7"/>
      <c r="M133" s="7"/>
      <c r="N133" s="7"/>
      <c r="O133" s="7"/>
      <c r="P133" s="7"/>
      <c r="Q133" s="7"/>
      <c r="R133" s="7"/>
      <c r="S133" s="4">
        <f ca="1">HYPERLINK(CONCATENATE("http://ryohoji.g-gee.info/img_sp/card/",INDIRECT(ADDRESS(ROW(),COLUMN()-1)),".jpg"),"☆")</f>
        <v>0</v>
      </c>
    </row>
    <row r="134" spans="1:19" ht="12.75">
      <c r="A134" s="4">
        <v>133</v>
      </c>
      <c r="B134" s="6"/>
      <c r="C134" s="7"/>
      <c r="D134" s="7"/>
      <c r="E134" s="7"/>
      <c r="F134" s="7"/>
      <c r="G134" s="7"/>
      <c r="H134" s="7"/>
      <c r="I134" s="7"/>
      <c r="J134" s="7"/>
      <c r="K134" s="7"/>
      <c r="L134" s="7"/>
      <c r="M134" s="7"/>
      <c r="N134" s="7"/>
      <c r="O134" s="7"/>
      <c r="P134" s="7"/>
      <c r="Q134" s="7"/>
      <c r="R134" s="7"/>
      <c r="S134" s="4">
        <f ca="1">HYPERLINK(CONCATENATE("http://ryohoji.g-gee.info/img_sp/card/",INDIRECT(ADDRESS(ROW(),COLUMN()-1)),".jpg"),"☆")</f>
        <v>0</v>
      </c>
    </row>
    <row r="135" spans="1:19" ht="12.75">
      <c r="A135" s="4">
        <v>134</v>
      </c>
      <c r="B135" s="6"/>
      <c r="C135" s="7"/>
      <c r="D135" s="7"/>
      <c r="E135" s="7"/>
      <c r="F135" s="7"/>
      <c r="G135" s="7"/>
      <c r="H135" s="7"/>
      <c r="I135" s="7"/>
      <c r="J135" s="7"/>
      <c r="K135" s="7"/>
      <c r="L135" s="7"/>
      <c r="M135" s="7"/>
      <c r="N135" s="7"/>
      <c r="O135" s="7"/>
      <c r="P135" s="7"/>
      <c r="Q135" s="7"/>
      <c r="R135" s="7"/>
      <c r="S135" s="4">
        <f ca="1">HYPERLINK(CONCATENATE("http://ryohoji.g-gee.info/img_sp/card/",INDIRECT(ADDRESS(ROW(),COLUMN()-1)),".jpg"),"☆")</f>
        <v>0</v>
      </c>
    </row>
    <row r="136" spans="1:19" ht="12.75">
      <c r="A136" s="4">
        <v>135</v>
      </c>
      <c r="B136" s="6"/>
      <c r="C136" s="7"/>
      <c r="D136" s="7"/>
      <c r="E136" s="7"/>
      <c r="F136" s="7"/>
      <c r="G136" s="7"/>
      <c r="H136" s="7"/>
      <c r="I136" s="7"/>
      <c r="J136" s="7"/>
      <c r="K136" s="7"/>
      <c r="L136" s="7"/>
      <c r="M136" s="7"/>
      <c r="N136" s="7"/>
      <c r="O136" s="7"/>
      <c r="P136" s="7"/>
      <c r="Q136" s="7"/>
      <c r="R136" s="7"/>
      <c r="S136" s="4">
        <f ca="1">HYPERLINK(CONCATENATE("http://ryohoji.g-gee.info/img_sp/card/",INDIRECT(ADDRESS(ROW(),COLUMN()-1)),".jpg"),"☆")</f>
        <v>0</v>
      </c>
    </row>
    <row r="137" spans="1:19" ht="12.75">
      <c r="A137" s="4">
        <v>136</v>
      </c>
      <c r="B137" s="6"/>
      <c r="C137" s="7"/>
      <c r="D137" s="7"/>
      <c r="E137" s="7"/>
      <c r="F137" s="7"/>
      <c r="G137" s="7"/>
      <c r="H137" s="7"/>
      <c r="I137" s="7"/>
      <c r="J137" s="7"/>
      <c r="K137" s="7"/>
      <c r="L137" s="7"/>
      <c r="M137" s="7"/>
      <c r="N137" s="7"/>
      <c r="O137" s="7"/>
      <c r="P137" s="7"/>
      <c r="Q137" s="7"/>
      <c r="R137" s="7"/>
      <c r="S137" s="4">
        <f ca="1">HYPERLINK(CONCATENATE("http://ryohoji.g-gee.info/img_sp/card/",INDIRECT(ADDRESS(ROW(),COLUMN()-1)),".jpg"),"☆")</f>
        <v>0</v>
      </c>
    </row>
    <row r="138" spans="1:19" ht="12.75">
      <c r="A138" s="4">
        <v>137</v>
      </c>
      <c r="B138" s="6"/>
      <c r="C138" s="7"/>
      <c r="D138" s="7"/>
      <c r="E138" s="7"/>
      <c r="F138" s="7"/>
      <c r="G138" s="7"/>
      <c r="H138" s="7"/>
      <c r="I138" s="7"/>
      <c r="J138" s="7"/>
      <c r="K138" s="7"/>
      <c r="L138" s="7"/>
      <c r="M138" s="7"/>
      <c r="N138" s="7"/>
      <c r="O138" s="7"/>
      <c r="P138" s="7"/>
      <c r="Q138" s="7"/>
      <c r="R138" s="7"/>
      <c r="S138" s="4">
        <f ca="1">HYPERLINK(CONCATENATE("http://ryohoji.g-gee.info/img_sp/card/",INDIRECT(ADDRESS(ROW(),COLUMN()-1)),".jpg"),"☆")</f>
        <v>0</v>
      </c>
    </row>
    <row r="139" spans="1:19" ht="12.75">
      <c r="A139" s="4">
        <v>138</v>
      </c>
      <c r="B139" s="6"/>
      <c r="C139" s="7"/>
      <c r="D139" s="7"/>
      <c r="E139" s="7"/>
      <c r="F139" s="7"/>
      <c r="G139" s="7"/>
      <c r="H139" s="7"/>
      <c r="I139" s="7"/>
      <c r="J139" s="7"/>
      <c r="K139" s="7"/>
      <c r="L139" s="7"/>
      <c r="M139" s="7"/>
      <c r="N139" s="7"/>
      <c r="O139" s="7"/>
      <c r="P139" s="7"/>
      <c r="Q139" s="7"/>
      <c r="R139" s="7"/>
      <c r="S139" s="4">
        <f ca="1">HYPERLINK(CONCATENATE("http://ryohoji.g-gee.info/img_sp/card/",INDIRECT(ADDRESS(ROW(),COLUMN()-1)),".jpg"),"☆")</f>
        <v>0</v>
      </c>
    </row>
    <row r="140" spans="1:19" ht="12.75">
      <c r="A140" s="4">
        <v>139</v>
      </c>
      <c r="B140" s="6"/>
      <c r="C140" s="7"/>
      <c r="D140" s="7"/>
      <c r="E140" s="7"/>
      <c r="F140" s="7"/>
      <c r="G140" s="7"/>
      <c r="H140" s="7"/>
      <c r="I140" s="7"/>
      <c r="J140" s="7"/>
      <c r="K140" s="7"/>
      <c r="L140" s="7"/>
      <c r="M140" s="7"/>
      <c r="N140" s="7"/>
      <c r="O140" s="7"/>
      <c r="P140" s="7"/>
      <c r="Q140" s="7"/>
      <c r="R140" s="7"/>
      <c r="S140" s="4">
        <f ca="1">HYPERLINK(CONCATENATE("http://ryohoji.g-gee.info/img_sp/card/",INDIRECT(ADDRESS(ROW(),COLUMN()-1)),".jpg"),"☆")</f>
        <v>0</v>
      </c>
    </row>
    <row r="141" spans="1:19" ht="12.75">
      <c r="A141" s="4">
        <v>140</v>
      </c>
      <c r="B141" s="6"/>
      <c r="C141" s="7"/>
      <c r="D141" s="7"/>
      <c r="E141" s="7"/>
      <c r="F141" s="7"/>
      <c r="G141" s="7"/>
      <c r="H141" s="7"/>
      <c r="I141" s="7"/>
      <c r="J141" s="7"/>
      <c r="K141" s="7"/>
      <c r="L141" s="7"/>
      <c r="M141" s="7"/>
      <c r="N141" s="7"/>
      <c r="O141" s="7"/>
      <c r="P141" s="7"/>
      <c r="Q141" s="7"/>
      <c r="R141" s="7"/>
      <c r="S141" s="4">
        <f ca="1">HYPERLINK(CONCATENATE("http://ryohoji.g-gee.info/img_sp/card/",INDIRECT(ADDRESS(ROW(),COLUMN()-1)),".jpg"),"☆")</f>
        <v>0</v>
      </c>
    </row>
    <row r="142" spans="1:19" ht="12.75">
      <c r="A142" s="4">
        <v>141</v>
      </c>
      <c r="B142" s="6"/>
      <c r="C142" s="7"/>
      <c r="D142" s="7"/>
      <c r="E142" s="7"/>
      <c r="F142" s="7"/>
      <c r="G142" s="7"/>
      <c r="H142" s="7"/>
      <c r="I142" s="7"/>
      <c r="J142" s="7"/>
      <c r="K142" s="7"/>
      <c r="L142" s="7"/>
      <c r="M142" s="7"/>
      <c r="N142" s="7"/>
      <c r="O142" s="7"/>
      <c r="P142" s="7"/>
      <c r="Q142" s="7"/>
      <c r="R142" s="7"/>
      <c r="S142" s="4">
        <f ca="1">HYPERLINK(CONCATENATE("http://ryohoji.g-gee.info/img_sp/card/",INDIRECT(ADDRESS(ROW(),COLUMN()-1)),".jpg"),"☆")</f>
        <v>0</v>
      </c>
    </row>
    <row r="143" spans="1:19" ht="12.75">
      <c r="A143" s="4">
        <v>142</v>
      </c>
      <c r="B143" s="6"/>
      <c r="C143" s="7"/>
      <c r="D143" s="7"/>
      <c r="E143" s="7"/>
      <c r="F143" s="7"/>
      <c r="G143" s="7"/>
      <c r="H143" s="7"/>
      <c r="I143" s="7"/>
      <c r="J143" s="7"/>
      <c r="K143" s="7"/>
      <c r="L143" s="7"/>
      <c r="M143" s="7"/>
      <c r="N143" s="7"/>
      <c r="O143" s="7"/>
      <c r="P143" s="7"/>
      <c r="Q143" s="7"/>
      <c r="R143" s="7"/>
      <c r="S143" s="4">
        <f ca="1">HYPERLINK(CONCATENATE("http://ryohoji.g-gee.info/img_sp/card/",INDIRECT(ADDRESS(ROW(),COLUMN()-1)),".jpg"),"☆")</f>
        <v>0</v>
      </c>
    </row>
    <row r="144" spans="1:19" ht="12.75">
      <c r="A144" s="4">
        <v>143</v>
      </c>
      <c r="B144" s="6"/>
      <c r="C144" s="7"/>
      <c r="D144" s="7"/>
      <c r="E144" s="7"/>
      <c r="F144" s="7"/>
      <c r="G144" s="7"/>
      <c r="H144" s="7"/>
      <c r="I144" s="7"/>
      <c r="J144" s="7"/>
      <c r="K144" s="7"/>
      <c r="L144" s="7"/>
      <c r="M144" s="7"/>
      <c r="N144" s="7"/>
      <c r="O144" s="7"/>
      <c r="P144" s="7"/>
      <c r="Q144" s="7"/>
      <c r="R144" s="7"/>
      <c r="S144" s="4">
        <f ca="1">HYPERLINK(CONCATENATE("http://ryohoji.g-gee.info/img_sp/card/",INDIRECT(ADDRESS(ROW(),COLUMN()-1)),".jpg"),"☆")</f>
        <v>0</v>
      </c>
    </row>
    <row r="145" spans="1:19" ht="12.75">
      <c r="A145" s="4">
        <v>144</v>
      </c>
      <c r="B145" s="6"/>
      <c r="C145" s="7"/>
      <c r="D145" s="7"/>
      <c r="E145" s="7"/>
      <c r="F145" s="7"/>
      <c r="G145" s="7"/>
      <c r="H145" s="7"/>
      <c r="I145" s="7"/>
      <c r="J145" s="7"/>
      <c r="K145" s="7"/>
      <c r="L145" s="7"/>
      <c r="M145" s="7"/>
      <c r="N145" s="7"/>
      <c r="O145" s="7"/>
      <c r="P145" s="7"/>
      <c r="Q145" s="7"/>
      <c r="R145" s="7"/>
      <c r="S145" s="4">
        <f ca="1">HYPERLINK(CONCATENATE("http://ryohoji.g-gee.info/img_sp/card/",INDIRECT(ADDRESS(ROW(),COLUMN()-1)),".jpg"),"☆")</f>
        <v>0</v>
      </c>
    </row>
    <row r="146" spans="1:19" ht="12.75">
      <c r="A146" s="4">
        <v>145</v>
      </c>
      <c r="B146" s="6"/>
      <c r="C146" s="7"/>
      <c r="D146" s="7"/>
      <c r="E146" s="7"/>
      <c r="F146" s="7"/>
      <c r="G146" s="7"/>
      <c r="H146" s="7"/>
      <c r="I146" s="7"/>
      <c r="J146" s="7"/>
      <c r="K146" s="7"/>
      <c r="L146" s="7"/>
      <c r="M146" s="7"/>
      <c r="N146" s="7"/>
      <c r="O146" s="7"/>
      <c r="P146" s="7"/>
      <c r="Q146" s="7"/>
      <c r="R146" s="7"/>
      <c r="S146" s="4">
        <f ca="1">HYPERLINK(CONCATENATE("http://ryohoji.g-gee.info/img_sp/card/",INDIRECT(ADDRESS(ROW(),COLUMN()-1)),".jpg"),"☆")</f>
        <v>0</v>
      </c>
    </row>
    <row r="147" spans="1:19" ht="12.75">
      <c r="A147" s="4">
        <v>146</v>
      </c>
      <c r="B147" s="6"/>
      <c r="C147" s="7"/>
      <c r="D147" s="7"/>
      <c r="E147" s="7"/>
      <c r="F147" s="7"/>
      <c r="G147" s="7"/>
      <c r="H147" s="7"/>
      <c r="I147" s="7"/>
      <c r="J147" s="7"/>
      <c r="K147" s="7"/>
      <c r="L147" s="7"/>
      <c r="M147" s="7"/>
      <c r="N147" s="7"/>
      <c r="O147" s="7"/>
      <c r="P147" s="7"/>
      <c r="Q147" s="7"/>
      <c r="R147" s="7"/>
      <c r="S147" s="4">
        <f ca="1">HYPERLINK(CONCATENATE("http://ryohoji.g-gee.info/img_sp/card/",INDIRECT(ADDRESS(ROW(),COLUMN()-1)),".jpg"),"☆")</f>
        <v>0</v>
      </c>
    </row>
    <row r="148" spans="1:19" ht="12.75">
      <c r="A148" s="4">
        <v>147</v>
      </c>
      <c r="B148" s="6"/>
      <c r="C148" s="7"/>
      <c r="D148" s="7"/>
      <c r="E148" s="7"/>
      <c r="F148" s="7"/>
      <c r="G148" s="7"/>
      <c r="H148" s="7"/>
      <c r="I148" s="7"/>
      <c r="J148" s="7"/>
      <c r="K148" s="7"/>
      <c r="L148" s="7"/>
      <c r="M148" s="7"/>
      <c r="N148" s="7"/>
      <c r="O148" s="7"/>
      <c r="P148" s="7"/>
      <c r="Q148" s="7"/>
      <c r="R148" s="7"/>
      <c r="S148" s="4">
        <f ca="1">HYPERLINK(CONCATENATE("http://ryohoji.g-gee.info/img_sp/card/",INDIRECT(ADDRESS(ROW(),COLUMN()-1)),".jpg"),"☆")</f>
        <v>0</v>
      </c>
    </row>
    <row r="149" spans="1:19" ht="12.75">
      <c r="A149" s="4">
        <v>148</v>
      </c>
      <c r="B149" s="6"/>
      <c r="C149" s="7"/>
      <c r="D149" s="7"/>
      <c r="E149" s="7"/>
      <c r="F149" s="7"/>
      <c r="G149" s="7"/>
      <c r="H149" s="7"/>
      <c r="I149" s="7"/>
      <c r="J149" s="7"/>
      <c r="K149" s="7"/>
      <c r="L149" s="7"/>
      <c r="M149" s="7"/>
      <c r="N149" s="7"/>
      <c r="O149" s="7"/>
      <c r="P149" s="7"/>
      <c r="Q149" s="7"/>
      <c r="R149" s="7"/>
      <c r="S149" s="4">
        <f ca="1">HYPERLINK(CONCATENATE("http://ryohoji.g-gee.info/img_sp/card/",INDIRECT(ADDRESS(ROW(),COLUMN()-1)),".jpg"),"☆")</f>
        <v>0</v>
      </c>
    </row>
    <row r="150" spans="1:19" ht="12.75">
      <c r="A150" s="4">
        <v>149</v>
      </c>
      <c r="B150" s="6"/>
      <c r="C150" s="7"/>
      <c r="D150" s="7"/>
      <c r="E150" s="7"/>
      <c r="F150" s="7"/>
      <c r="G150" s="7"/>
      <c r="H150" s="7"/>
      <c r="I150" s="7"/>
      <c r="J150" s="7"/>
      <c r="K150" s="7"/>
      <c r="L150" s="7"/>
      <c r="M150" s="7"/>
      <c r="N150" s="7"/>
      <c r="O150" s="7"/>
      <c r="P150" s="7"/>
      <c r="Q150" s="7"/>
      <c r="R150" s="7"/>
      <c r="S150" s="4">
        <f ca="1">HYPERLINK(CONCATENATE("http://ryohoji.g-gee.info/img_sp/card/",INDIRECT(ADDRESS(ROW(),COLUMN()-1)),".jpg"),"☆")</f>
        <v>0</v>
      </c>
    </row>
    <row r="151" spans="1:19" ht="12.75">
      <c r="A151" s="4">
        <v>150</v>
      </c>
      <c r="B151" s="6"/>
      <c r="C151" s="7"/>
      <c r="D151" s="7"/>
      <c r="E151" s="7"/>
      <c r="F151" s="7"/>
      <c r="G151" s="7"/>
      <c r="H151" s="7"/>
      <c r="I151" s="7"/>
      <c r="J151" s="7"/>
      <c r="K151" s="7"/>
      <c r="L151" s="7"/>
      <c r="M151" s="7"/>
      <c r="N151" s="7"/>
      <c r="O151" s="7"/>
      <c r="P151" s="7"/>
      <c r="Q151" s="7"/>
      <c r="R151" s="7"/>
      <c r="S151" s="4">
        <f ca="1">HYPERLINK(CONCATENATE("http://ryohoji.g-gee.info/img_sp/card/",INDIRECT(ADDRESS(ROW(),COLUMN()-1)),".jpg"),"☆")</f>
        <v>0</v>
      </c>
    </row>
    <row r="152" spans="1:19" ht="12.75">
      <c r="A152" s="4">
        <v>151</v>
      </c>
      <c r="B152" s="6"/>
      <c r="C152" s="7"/>
      <c r="D152" s="7"/>
      <c r="E152" s="7"/>
      <c r="F152" s="7"/>
      <c r="G152" s="7"/>
      <c r="H152" s="7"/>
      <c r="I152" s="7"/>
      <c r="J152" s="7"/>
      <c r="K152" s="7"/>
      <c r="L152" s="7"/>
      <c r="M152" s="7"/>
      <c r="N152" s="7"/>
      <c r="O152" s="7"/>
      <c r="P152" s="7"/>
      <c r="Q152" s="7"/>
      <c r="R152" s="7"/>
      <c r="S152" s="4">
        <f ca="1">HYPERLINK(CONCATENATE("http://ryohoji.g-gee.info/img_sp/card/",INDIRECT(ADDRESS(ROW(),COLUMN()-1)),".jpg"),"☆")</f>
        <v>0</v>
      </c>
    </row>
    <row r="153" spans="1:19" ht="12.75">
      <c r="A153" s="4">
        <v>152</v>
      </c>
      <c r="B153" s="6"/>
      <c r="C153" s="7"/>
      <c r="D153" s="7"/>
      <c r="E153" s="7"/>
      <c r="F153" s="7"/>
      <c r="G153" s="7"/>
      <c r="H153" s="7"/>
      <c r="I153" s="7"/>
      <c r="J153" s="7"/>
      <c r="K153" s="7"/>
      <c r="L153" s="7"/>
      <c r="M153" s="7"/>
      <c r="N153" s="7"/>
      <c r="O153" s="7"/>
      <c r="P153" s="7"/>
      <c r="Q153" s="7"/>
      <c r="R153" s="7"/>
      <c r="S153" s="4">
        <f ca="1">HYPERLINK(CONCATENATE("http://ryohoji.g-gee.info/img_sp/card/",INDIRECT(ADDRESS(ROW(),COLUMN()-1)),".jpg"),"☆")</f>
        <v>0</v>
      </c>
    </row>
    <row r="154" spans="1:19" ht="12.75">
      <c r="A154" s="4">
        <v>153</v>
      </c>
      <c r="B154" s="6"/>
      <c r="C154" s="7"/>
      <c r="D154" s="7"/>
      <c r="E154" s="7"/>
      <c r="F154" s="7"/>
      <c r="G154" s="7"/>
      <c r="H154" s="7"/>
      <c r="I154" s="7"/>
      <c r="J154" s="7"/>
      <c r="K154" s="7"/>
      <c r="L154" s="7"/>
      <c r="M154" s="7"/>
      <c r="N154" s="7"/>
      <c r="O154" s="7"/>
      <c r="P154" s="7"/>
      <c r="Q154" s="7"/>
      <c r="R154" s="7"/>
      <c r="S154" s="4">
        <f ca="1">HYPERLINK(CONCATENATE("http://ryohoji.g-gee.info/img_sp/card/",INDIRECT(ADDRESS(ROW(),COLUMN()-1)),".jpg"),"☆")</f>
        <v>0</v>
      </c>
    </row>
    <row r="155" spans="1:19" ht="12.75">
      <c r="A155" s="4">
        <v>154</v>
      </c>
      <c r="B155" s="6"/>
      <c r="C155" s="7"/>
      <c r="D155" s="7"/>
      <c r="E155" s="7"/>
      <c r="F155" s="7"/>
      <c r="G155" s="7"/>
      <c r="H155" s="7"/>
      <c r="I155" s="7"/>
      <c r="J155" s="7"/>
      <c r="K155" s="7"/>
      <c r="L155" s="7"/>
      <c r="M155" s="7"/>
      <c r="N155" s="7"/>
      <c r="O155" s="7"/>
      <c r="P155" s="7"/>
      <c r="Q155" s="7"/>
      <c r="R155" s="7"/>
      <c r="S155" s="4">
        <f ca="1">HYPERLINK(CONCATENATE("http://ryohoji.g-gee.info/img_sp/card/",INDIRECT(ADDRESS(ROW(),COLUMN()-1)),".jpg"),"☆")</f>
        <v>0</v>
      </c>
    </row>
    <row r="156" spans="1:19" ht="12.75">
      <c r="A156" s="4">
        <v>155</v>
      </c>
      <c r="B156" s="6"/>
      <c r="C156" s="7"/>
      <c r="D156" s="7"/>
      <c r="E156" s="7"/>
      <c r="F156" s="7"/>
      <c r="G156" s="7"/>
      <c r="H156" s="7"/>
      <c r="I156" s="7"/>
      <c r="J156" s="7"/>
      <c r="K156" s="7"/>
      <c r="L156" s="7"/>
      <c r="M156" s="7"/>
      <c r="N156" s="7"/>
      <c r="O156" s="7"/>
      <c r="P156" s="7"/>
      <c r="Q156" s="7"/>
      <c r="R156" s="7"/>
      <c r="S156" s="4">
        <f ca="1">HYPERLINK(CONCATENATE("http://ryohoji.g-gee.info/img_sp/card/",INDIRECT(ADDRESS(ROW(),COLUMN()-1)),".jpg"),"☆")</f>
        <v>0</v>
      </c>
    </row>
    <row r="157" spans="1:19" ht="12.75">
      <c r="A157" s="4">
        <v>156</v>
      </c>
      <c r="B157" s="6"/>
      <c r="C157" s="7"/>
      <c r="D157" s="7"/>
      <c r="E157" s="7"/>
      <c r="F157" s="7"/>
      <c r="G157" s="7"/>
      <c r="H157" s="7"/>
      <c r="I157" s="7"/>
      <c r="J157" s="7"/>
      <c r="K157" s="7"/>
      <c r="L157" s="7"/>
      <c r="M157" s="7"/>
      <c r="N157" s="7"/>
      <c r="O157" s="7"/>
      <c r="P157" s="7"/>
      <c r="Q157" s="7"/>
      <c r="R157" s="7"/>
      <c r="S157" s="4">
        <f ca="1">HYPERLINK(CONCATENATE("http://ryohoji.g-gee.info/img_sp/card/",INDIRECT(ADDRESS(ROW(),COLUMN()-1)),".jpg"),"☆")</f>
        <v>0</v>
      </c>
    </row>
    <row r="158" spans="1:19" ht="12.75">
      <c r="A158" s="4">
        <v>157</v>
      </c>
      <c r="B158" s="6"/>
      <c r="C158" s="7"/>
      <c r="D158" s="7"/>
      <c r="E158" s="7"/>
      <c r="F158" s="7"/>
      <c r="G158" s="7"/>
      <c r="H158" s="7"/>
      <c r="I158" s="7"/>
      <c r="J158" s="7"/>
      <c r="K158" s="7"/>
      <c r="L158" s="7"/>
      <c r="M158" s="7"/>
      <c r="N158" s="7"/>
      <c r="O158" s="7"/>
      <c r="P158" s="7"/>
      <c r="Q158" s="7"/>
      <c r="R158" s="7"/>
      <c r="S158" s="4">
        <f ca="1">HYPERLINK(CONCATENATE("http://ryohoji.g-gee.info/img_sp/card/",INDIRECT(ADDRESS(ROW(),COLUMN()-1)),".jpg"),"☆")</f>
        <v>0</v>
      </c>
    </row>
    <row r="159" spans="1:19" ht="12.75">
      <c r="A159" s="4">
        <v>158</v>
      </c>
      <c r="B159" s="6"/>
      <c r="C159" s="7"/>
      <c r="D159" s="7"/>
      <c r="E159" s="7"/>
      <c r="F159" s="7"/>
      <c r="G159" s="7"/>
      <c r="H159" s="7"/>
      <c r="I159" s="7"/>
      <c r="J159" s="7"/>
      <c r="K159" s="7"/>
      <c r="L159" s="7"/>
      <c r="M159" s="7"/>
      <c r="N159" s="7"/>
      <c r="O159" s="7"/>
      <c r="P159" s="7"/>
      <c r="Q159" s="7"/>
      <c r="R159" s="7"/>
      <c r="S159" s="4">
        <f ca="1">HYPERLINK(CONCATENATE("http://ryohoji.g-gee.info/img_sp/card/",INDIRECT(ADDRESS(ROW(),COLUMN()-1)),".jpg"),"☆")</f>
        <v>0</v>
      </c>
    </row>
    <row r="160" spans="1:19" ht="12.75">
      <c r="A160" s="4">
        <v>159</v>
      </c>
      <c r="B160" s="6"/>
      <c r="C160" s="7"/>
      <c r="D160" s="7"/>
      <c r="E160" s="7"/>
      <c r="F160" s="7"/>
      <c r="G160" s="7"/>
      <c r="H160" s="7"/>
      <c r="I160" s="7"/>
      <c r="J160" s="7"/>
      <c r="K160" s="7"/>
      <c r="L160" s="7"/>
      <c r="M160" s="7"/>
      <c r="N160" s="7"/>
      <c r="O160" s="7"/>
      <c r="P160" s="7"/>
      <c r="Q160" s="7"/>
      <c r="R160" s="7"/>
      <c r="S160" s="4">
        <f ca="1">HYPERLINK(CONCATENATE("http://ryohoji.g-gee.info/img_sp/card/",INDIRECT(ADDRESS(ROW(),COLUMN()-1)),".jpg"),"☆")</f>
        <v>0</v>
      </c>
    </row>
    <row r="161" spans="1:19" ht="12.75">
      <c r="A161" s="4">
        <v>160</v>
      </c>
      <c r="B161" s="6"/>
      <c r="C161" s="7"/>
      <c r="D161" s="7"/>
      <c r="E161" s="7"/>
      <c r="F161" s="7"/>
      <c r="G161" s="7"/>
      <c r="H161" s="7"/>
      <c r="I161" s="7"/>
      <c r="J161" s="7"/>
      <c r="K161" s="7"/>
      <c r="L161" s="7"/>
      <c r="M161" s="7"/>
      <c r="N161" s="7"/>
      <c r="O161" s="7"/>
      <c r="P161" s="7"/>
      <c r="Q161" s="7"/>
      <c r="R161" s="7"/>
      <c r="S161" s="4">
        <f ca="1">HYPERLINK(CONCATENATE("http://ryohoji.g-gee.info/img_sp/card/",INDIRECT(ADDRESS(ROW(),COLUMN()-1)),".jpg"),"☆")</f>
        <v>0</v>
      </c>
    </row>
    <row r="162" spans="1:19" ht="12.75">
      <c r="A162" s="4">
        <v>161</v>
      </c>
      <c r="B162" s="6"/>
      <c r="C162" s="7"/>
      <c r="D162" s="7"/>
      <c r="E162" s="7"/>
      <c r="F162" s="7"/>
      <c r="G162" s="7"/>
      <c r="H162" s="7"/>
      <c r="I162" s="7"/>
      <c r="J162" s="7"/>
      <c r="K162" s="7"/>
      <c r="L162" s="7"/>
      <c r="M162" s="7"/>
      <c r="N162" s="7"/>
      <c r="O162" s="7"/>
      <c r="P162" s="7"/>
      <c r="Q162" s="7"/>
      <c r="R162" s="7"/>
      <c r="S162" s="4">
        <f ca="1">HYPERLINK(CONCATENATE("http://ryohoji.g-gee.info/img_sp/card/",INDIRECT(ADDRESS(ROW(),COLUMN()-1)),".jpg"),"☆")</f>
        <v>0</v>
      </c>
    </row>
    <row r="163" spans="1:19" ht="12.75">
      <c r="A163" s="4">
        <v>162</v>
      </c>
      <c r="B163" s="6"/>
      <c r="C163" s="7"/>
      <c r="D163" s="7"/>
      <c r="E163" s="7"/>
      <c r="F163" s="7"/>
      <c r="G163" s="7"/>
      <c r="H163" s="7"/>
      <c r="I163" s="7"/>
      <c r="J163" s="7"/>
      <c r="K163" s="7"/>
      <c r="L163" s="7"/>
      <c r="M163" s="7"/>
      <c r="N163" s="7"/>
      <c r="O163" s="7"/>
      <c r="P163" s="7"/>
      <c r="Q163" s="7"/>
      <c r="R163" s="7"/>
      <c r="S163" s="4">
        <f ca="1">HYPERLINK(CONCATENATE("http://ryohoji.g-gee.info/img_sp/card/",INDIRECT(ADDRESS(ROW(),COLUMN()-1)),".jpg"),"☆")</f>
        <v>0</v>
      </c>
    </row>
    <row r="164" spans="1:19" ht="12.75">
      <c r="A164" s="4">
        <v>163</v>
      </c>
      <c r="B164" s="6"/>
      <c r="C164" s="7"/>
      <c r="D164" s="7"/>
      <c r="E164" s="7"/>
      <c r="F164" s="7"/>
      <c r="G164" s="7"/>
      <c r="H164" s="7"/>
      <c r="I164" s="7"/>
      <c r="J164" s="7"/>
      <c r="K164" s="7"/>
      <c r="L164" s="7"/>
      <c r="M164" s="7"/>
      <c r="N164" s="7"/>
      <c r="O164" s="7"/>
      <c r="P164" s="7"/>
      <c r="Q164" s="7"/>
      <c r="R164" s="7"/>
      <c r="S164" s="4">
        <f ca="1">HYPERLINK(CONCATENATE("http://ryohoji.g-gee.info/img_sp/card/",INDIRECT(ADDRESS(ROW(),COLUMN()-1)),".jpg"),"☆")</f>
        <v>0</v>
      </c>
    </row>
    <row r="165" spans="1:19" ht="12.75">
      <c r="A165" s="4">
        <v>164</v>
      </c>
      <c r="B165" s="6"/>
      <c r="C165" s="7"/>
      <c r="D165" s="7"/>
      <c r="E165" s="7"/>
      <c r="F165" s="7"/>
      <c r="G165" s="7"/>
      <c r="H165" s="7"/>
      <c r="I165" s="7"/>
      <c r="J165" s="7"/>
      <c r="K165" s="7"/>
      <c r="L165" s="7"/>
      <c r="M165" s="7"/>
      <c r="N165" s="7"/>
      <c r="O165" s="7"/>
      <c r="P165" s="7"/>
      <c r="Q165" s="7"/>
      <c r="R165" s="7"/>
      <c r="S165" s="4">
        <f ca="1">HYPERLINK(CONCATENATE("http://ryohoji.g-gee.info/img_sp/card/",INDIRECT(ADDRESS(ROW(),COLUMN()-1)),".jpg"),"☆")</f>
        <v>0</v>
      </c>
    </row>
    <row r="166" spans="1:19" ht="12.75">
      <c r="A166" s="4">
        <v>165</v>
      </c>
      <c r="B166" s="6"/>
      <c r="C166" s="7"/>
      <c r="D166" s="7"/>
      <c r="E166" s="7"/>
      <c r="F166" s="7"/>
      <c r="G166" s="7"/>
      <c r="H166" s="7"/>
      <c r="I166" s="7"/>
      <c r="J166" s="7"/>
      <c r="K166" s="7"/>
      <c r="L166" s="7"/>
      <c r="M166" s="7"/>
      <c r="N166" s="7"/>
      <c r="O166" s="7"/>
      <c r="P166" s="7"/>
      <c r="Q166" s="7"/>
      <c r="R166" s="7"/>
      <c r="S166" s="4">
        <f ca="1">HYPERLINK(CONCATENATE("http://ryohoji.g-gee.info/img_sp/card/",INDIRECT(ADDRESS(ROW(),COLUMN()-1)),".jpg"),"☆")</f>
        <v>0</v>
      </c>
    </row>
    <row r="167" spans="1:19" ht="12.75">
      <c r="A167" s="4">
        <v>166</v>
      </c>
      <c r="B167" s="6"/>
      <c r="C167" s="7"/>
      <c r="D167" s="7"/>
      <c r="E167" s="7"/>
      <c r="F167" s="7"/>
      <c r="G167" s="7"/>
      <c r="H167" s="7"/>
      <c r="I167" s="7"/>
      <c r="J167" s="7"/>
      <c r="K167" s="7"/>
      <c r="L167" s="7"/>
      <c r="M167" s="7"/>
      <c r="N167" s="7"/>
      <c r="O167" s="7"/>
      <c r="P167" s="7"/>
      <c r="Q167" s="7"/>
      <c r="R167" s="7"/>
      <c r="S167" s="4">
        <f ca="1">HYPERLINK(CONCATENATE("http://ryohoji.g-gee.info/img_sp/card/",INDIRECT(ADDRESS(ROW(),COLUMN()-1)),".jpg"),"☆")</f>
        <v>0</v>
      </c>
    </row>
    <row r="168" spans="1:19" ht="12.75">
      <c r="A168" s="4">
        <v>167</v>
      </c>
      <c r="B168" s="6"/>
      <c r="C168" s="7"/>
      <c r="D168" s="7"/>
      <c r="E168" s="7"/>
      <c r="F168" s="7"/>
      <c r="G168" s="7"/>
      <c r="H168" s="7"/>
      <c r="I168" s="7"/>
      <c r="J168" s="7"/>
      <c r="K168" s="7"/>
      <c r="L168" s="7"/>
      <c r="M168" s="7"/>
      <c r="N168" s="7"/>
      <c r="O168" s="7"/>
      <c r="P168" s="7"/>
      <c r="Q168" s="7"/>
      <c r="R168" s="7"/>
      <c r="S168" s="4">
        <f ca="1">HYPERLINK(CONCATENATE("http://ryohoji.g-gee.info/img_sp/card/",INDIRECT(ADDRESS(ROW(),COLUMN()-1)),".jpg"),"☆")</f>
        <v>0</v>
      </c>
    </row>
    <row r="169" spans="1:19" ht="12.75">
      <c r="A169" s="4">
        <v>168</v>
      </c>
      <c r="B169" s="6"/>
      <c r="C169" s="7"/>
      <c r="D169" s="7"/>
      <c r="E169" s="7"/>
      <c r="F169" s="7"/>
      <c r="G169" s="7"/>
      <c r="H169" s="7"/>
      <c r="I169" s="7"/>
      <c r="J169" s="7"/>
      <c r="K169" s="7"/>
      <c r="L169" s="7"/>
      <c r="M169" s="7"/>
      <c r="N169" s="7"/>
      <c r="O169" s="7"/>
      <c r="P169" s="7"/>
      <c r="Q169" s="7"/>
      <c r="R169" s="7"/>
      <c r="S169" s="4">
        <f ca="1">HYPERLINK(CONCATENATE("http://ryohoji.g-gee.info/img_sp/card/",INDIRECT(ADDRESS(ROW(),COLUMN()-1)),".jpg"),"☆")</f>
        <v>0</v>
      </c>
    </row>
    <row r="170" spans="1:19" ht="12.75">
      <c r="A170" s="4">
        <v>169</v>
      </c>
      <c r="B170" s="6"/>
      <c r="C170" s="7"/>
      <c r="D170" s="7"/>
      <c r="E170" s="7"/>
      <c r="F170" s="7"/>
      <c r="G170" s="7"/>
      <c r="H170" s="7"/>
      <c r="I170" s="7"/>
      <c r="J170" s="7"/>
      <c r="K170" s="7"/>
      <c r="L170" s="7"/>
      <c r="M170" s="7"/>
      <c r="N170" s="7"/>
      <c r="O170" s="7"/>
      <c r="P170" s="7"/>
      <c r="Q170" s="7"/>
      <c r="R170" s="7"/>
      <c r="S170" s="4">
        <f ca="1">HYPERLINK(CONCATENATE("http://ryohoji.g-gee.info/img_sp/card/",INDIRECT(ADDRESS(ROW(),COLUMN()-1)),".jpg"),"☆")</f>
        <v>0</v>
      </c>
    </row>
    <row r="171" spans="1:19" ht="12.75">
      <c r="A171" s="4">
        <v>170</v>
      </c>
      <c r="B171" s="6"/>
      <c r="C171" s="7"/>
      <c r="D171" s="7"/>
      <c r="E171" s="7"/>
      <c r="F171" s="7"/>
      <c r="G171" s="7"/>
      <c r="H171" s="7"/>
      <c r="I171" s="7"/>
      <c r="J171" s="7"/>
      <c r="K171" s="7"/>
      <c r="L171" s="7"/>
      <c r="M171" s="7"/>
      <c r="N171" s="7"/>
      <c r="O171" s="7"/>
      <c r="P171" s="7"/>
      <c r="Q171" s="7"/>
      <c r="R171" s="7"/>
      <c r="S171" s="4">
        <f ca="1">HYPERLINK(CONCATENATE("http://ryohoji.g-gee.info/img_sp/card/",INDIRECT(ADDRESS(ROW(),COLUMN()-1)),".jpg"),"☆")</f>
        <v>0</v>
      </c>
    </row>
    <row r="172" spans="1:19" ht="12.75">
      <c r="A172" s="4">
        <v>171</v>
      </c>
      <c r="B172" s="6"/>
      <c r="C172" s="7"/>
      <c r="D172" s="7"/>
      <c r="E172" s="7"/>
      <c r="F172" s="7"/>
      <c r="G172" s="7"/>
      <c r="H172" s="7"/>
      <c r="I172" s="7"/>
      <c r="J172" s="7"/>
      <c r="K172" s="7"/>
      <c r="L172" s="7"/>
      <c r="M172" s="7"/>
      <c r="N172" s="7"/>
      <c r="O172" s="7"/>
      <c r="P172" s="7"/>
      <c r="Q172" s="7"/>
      <c r="R172" s="7"/>
      <c r="S172" s="4">
        <f ca="1">HYPERLINK(CONCATENATE("http://ryohoji.g-gee.info/img_sp/card/",INDIRECT(ADDRESS(ROW(),COLUMN()-1)),".jpg"),"☆")</f>
        <v>0</v>
      </c>
    </row>
    <row r="173" spans="1:19" ht="12.75">
      <c r="A173" s="4">
        <v>172</v>
      </c>
      <c r="B173" s="6"/>
      <c r="C173" s="7"/>
      <c r="D173" s="7"/>
      <c r="E173" s="7"/>
      <c r="F173" s="7"/>
      <c r="G173" s="7"/>
      <c r="H173" s="7"/>
      <c r="I173" s="7"/>
      <c r="J173" s="7"/>
      <c r="K173" s="7"/>
      <c r="L173" s="7"/>
      <c r="M173" s="7"/>
      <c r="N173" s="7"/>
      <c r="O173" s="7"/>
      <c r="P173" s="7"/>
      <c r="Q173" s="7"/>
      <c r="R173" s="7"/>
      <c r="S173" s="4">
        <f ca="1">HYPERLINK(CONCATENATE("http://ryohoji.g-gee.info/img_sp/card/",INDIRECT(ADDRESS(ROW(),COLUMN()-1)),".jpg"),"☆")</f>
        <v>0</v>
      </c>
    </row>
    <row r="174" spans="1:19" ht="12.75">
      <c r="A174" s="4">
        <v>173</v>
      </c>
      <c r="B174" s="6"/>
      <c r="C174" s="7"/>
      <c r="D174" s="7"/>
      <c r="E174" s="7"/>
      <c r="F174" s="7"/>
      <c r="G174" s="7"/>
      <c r="H174" s="7"/>
      <c r="I174" s="7"/>
      <c r="J174" s="7"/>
      <c r="K174" s="7"/>
      <c r="L174" s="7"/>
      <c r="M174" s="7"/>
      <c r="N174" s="7"/>
      <c r="O174" s="7"/>
      <c r="P174" s="7"/>
      <c r="Q174" s="7"/>
      <c r="R174" s="7"/>
      <c r="S174" s="4">
        <f ca="1">HYPERLINK(CONCATENATE("http://ryohoji.g-gee.info/img_sp/card/",INDIRECT(ADDRESS(ROW(),COLUMN()-1)),".jpg"),"☆")</f>
        <v>0</v>
      </c>
    </row>
    <row r="175" spans="1:19" ht="12.75">
      <c r="A175" s="4">
        <v>174</v>
      </c>
      <c r="B175" s="6"/>
      <c r="C175" s="7"/>
      <c r="D175" s="7"/>
      <c r="E175" s="7"/>
      <c r="F175" s="7"/>
      <c r="G175" s="7"/>
      <c r="H175" s="7"/>
      <c r="I175" s="7"/>
      <c r="J175" s="7"/>
      <c r="K175" s="7"/>
      <c r="L175" s="7"/>
      <c r="M175" s="7"/>
      <c r="N175" s="7"/>
      <c r="O175" s="7"/>
      <c r="P175" s="7"/>
      <c r="Q175" s="7"/>
      <c r="R175" s="7"/>
      <c r="S175" s="4">
        <f ca="1">HYPERLINK(CONCATENATE("http://ryohoji.g-gee.info/img_sp/card/",INDIRECT(ADDRESS(ROW(),COLUMN()-1)),".jpg"),"☆")</f>
        <v>0</v>
      </c>
    </row>
    <row r="176" spans="1:19" ht="12.75">
      <c r="A176" s="4">
        <v>175</v>
      </c>
      <c r="B176" s="6"/>
      <c r="C176" s="7"/>
      <c r="D176" s="7"/>
      <c r="E176" s="7"/>
      <c r="F176" s="7"/>
      <c r="G176" s="7"/>
      <c r="H176" s="7"/>
      <c r="I176" s="7"/>
      <c r="J176" s="7"/>
      <c r="K176" s="7"/>
      <c r="L176" s="7"/>
      <c r="M176" s="7"/>
      <c r="N176" s="7"/>
      <c r="O176" s="7"/>
      <c r="P176" s="7"/>
      <c r="Q176" s="7"/>
      <c r="R176" s="7"/>
      <c r="S176" s="4">
        <f ca="1">HYPERLINK(CONCATENATE("http://ryohoji.g-gee.info/img_sp/card/",INDIRECT(ADDRESS(ROW(),COLUMN()-1)),".jpg"),"☆")</f>
        <v>0</v>
      </c>
    </row>
    <row r="177" spans="1:19" ht="12.75">
      <c r="A177" s="4">
        <v>176</v>
      </c>
      <c r="B177" s="6"/>
      <c r="C177" s="7"/>
      <c r="D177" s="7"/>
      <c r="E177" s="7"/>
      <c r="F177" s="7"/>
      <c r="G177" s="7"/>
      <c r="H177" s="7"/>
      <c r="I177" s="7"/>
      <c r="J177" s="7"/>
      <c r="K177" s="7"/>
      <c r="L177" s="7"/>
      <c r="M177" s="7"/>
      <c r="N177" s="7"/>
      <c r="O177" s="7"/>
      <c r="P177" s="7"/>
      <c r="Q177" s="7"/>
      <c r="R177" s="7"/>
      <c r="S177" s="4">
        <f ca="1">HYPERLINK(CONCATENATE("http://ryohoji.g-gee.info/img_sp/card/",INDIRECT(ADDRESS(ROW(),COLUMN()-1)),".jpg"),"☆")</f>
        <v>0</v>
      </c>
    </row>
    <row r="178" spans="1:19" ht="12.75">
      <c r="A178" s="4">
        <v>177</v>
      </c>
      <c r="B178" s="6"/>
      <c r="C178" s="7"/>
      <c r="D178" s="7"/>
      <c r="E178" s="7"/>
      <c r="F178" s="7"/>
      <c r="G178" s="7"/>
      <c r="H178" s="7"/>
      <c r="I178" s="7"/>
      <c r="J178" s="7"/>
      <c r="K178" s="7"/>
      <c r="L178" s="7"/>
      <c r="M178" s="7"/>
      <c r="N178" s="7"/>
      <c r="O178" s="7"/>
      <c r="P178" s="7"/>
      <c r="Q178" s="7"/>
      <c r="R178" s="7"/>
      <c r="S178" s="4">
        <f ca="1">HYPERLINK(CONCATENATE("http://ryohoji.g-gee.info/img_sp/card/",INDIRECT(ADDRESS(ROW(),COLUMN()-1)),".jpg"),"☆")</f>
        <v>0</v>
      </c>
    </row>
    <row r="179" spans="1:19" ht="12.75">
      <c r="A179" s="4">
        <v>178</v>
      </c>
      <c r="B179" s="6"/>
      <c r="C179" s="7"/>
      <c r="D179" s="7"/>
      <c r="E179" s="7"/>
      <c r="F179" s="7"/>
      <c r="G179" s="7"/>
      <c r="H179" s="7"/>
      <c r="I179" s="7"/>
      <c r="J179" s="7"/>
      <c r="K179" s="7"/>
      <c r="L179" s="7"/>
      <c r="M179" s="7"/>
      <c r="N179" s="7"/>
      <c r="O179" s="7"/>
      <c r="P179" s="7"/>
      <c r="Q179" s="7"/>
      <c r="R179" s="7"/>
      <c r="S179" s="4">
        <f ca="1">HYPERLINK(CONCATENATE("http://ryohoji.g-gee.info/img_sp/card/",INDIRECT(ADDRESS(ROW(),COLUMN()-1)),".jpg"),"☆")</f>
        <v>0</v>
      </c>
    </row>
    <row r="180" spans="1:19" ht="12.75">
      <c r="A180" s="4">
        <v>179</v>
      </c>
      <c r="B180" s="6"/>
      <c r="C180" s="7"/>
      <c r="D180" s="7"/>
      <c r="E180" s="7"/>
      <c r="F180" s="7"/>
      <c r="G180" s="7"/>
      <c r="H180" s="7"/>
      <c r="I180" s="7"/>
      <c r="J180" s="7"/>
      <c r="K180" s="7"/>
      <c r="L180" s="7"/>
      <c r="M180" s="7"/>
      <c r="N180" s="7"/>
      <c r="O180" s="7"/>
      <c r="P180" s="7"/>
      <c r="Q180" s="7"/>
      <c r="R180" s="7"/>
      <c r="S180" s="4">
        <f ca="1">HYPERLINK(CONCATENATE("http://ryohoji.g-gee.info/img_sp/card/",INDIRECT(ADDRESS(ROW(),COLUMN()-1)),".jpg"),"☆")</f>
        <v>0</v>
      </c>
    </row>
    <row r="181" spans="1:19" ht="12.75">
      <c r="A181" s="4">
        <v>180</v>
      </c>
      <c r="B181" s="6"/>
      <c r="C181" s="7"/>
      <c r="D181" s="7"/>
      <c r="E181" s="7"/>
      <c r="F181" s="7"/>
      <c r="G181" s="7"/>
      <c r="H181" s="7"/>
      <c r="I181" s="7"/>
      <c r="J181" s="7"/>
      <c r="K181" s="7"/>
      <c r="L181" s="7"/>
      <c r="M181" s="7"/>
      <c r="N181" s="7"/>
      <c r="O181" s="7"/>
      <c r="P181" s="7"/>
      <c r="Q181" s="7"/>
      <c r="R181" s="7"/>
      <c r="S181" s="4">
        <f ca="1">HYPERLINK(CONCATENATE("http://ryohoji.g-gee.info/img_sp/card/",INDIRECT(ADDRESS(ROW(),COLUMN()-1)),".jpg"),"☆")</f>
        <v>0</v>
      </c>
    </row>
    <row r="182" spans="1:19" ht="12.75">
      <c r="A182" s="4">
        <v>181</v>
      </c>
      <c r="B182" s="6"/>
      <c r="C182" s="7"/>
      <c r="D182" s="7"/>
      <c r="E182" s="7"/>
      <c r="F182" s="7"/>
      <c r="G182" s="7"/>
      <c r="H182" s="7"/>
      <c r="I182" s="7"/>
      <c r="J182" s="7"/>
      <c r="K182" s="7"/>
      <c r="L182" s="7"/>
      <c r="M182" s="7"/>
      <c r="N182" s="7"/>
      <c r="O182" s="7"/>
      <c r="P182" s="7"/>
      <c r="Q182" s="7"/>
      <c r="R182" s="7"/>
      <c r="S182" s="4">
        <f ca="1">HYPERLINK(CONCATENATE("http://ryohoji.g-gee.info/img_sp/card/",INDIRECT(ADDRESS(ROW(),COLUMN()-1)),".jpg"),"☆")</f>
        <v>0</v>
      </c>
    </row>
    <row r="183" spans="1:19" ht="12.75">
      <c r="A183" s="4">
        <v>182</v>
      </c>
      <c r="B183" s="6"/>
      <c r="C183" s="7"/>
      <c r="D183" s="7"/>
      <c r="E183" s="7"/>
      <c r="F183" s="7"/>
      <c r="G183" s="7"/>
      <c r="H183" s="7"/>
      <c r="I183" s="7"/>
      <c r="J183" s="7"/>
      <c r="K183" s="7"/>
      <c r="L183" s="7"/>
      <c r="M183" s="7"/>
      <c r="N183" s="7"/>
      <c r="O183" s="7"/>
      <c r="P183" s="7"/>
      <c r="Q183" s="7"/>
      <c r="R183" s="7"/>
      <c r="S183" s="4">
        <f ca="1">HYPERLINK(CONCATENATE("http://ryohoji.g-gee.info/img_sp/card/",INDIRECT(ADDRESS(ROW(),COLUMN()-1)),".jpg"),"☆")</f>
        <v>0</v>
      </c>
    </row>
    <row r="184" spans="1:19" ht="12.75">
      <c r="A184" s="4">
        <v>183</v>
      </c>
      <c r="B184" s="6"/>
      <c r="C184" s="7"/>
      <c r="D184" s="7"/>
      <c r="E184" s="7"/>
      <c r="F184" s="7"/>
      <c r="G184" s="7"/>
      <c r="H184" s="7"/>
      <c r="I184" s="7"/>
      <c r="J184" s="7"/>
      <c r="K184" s="7"/>
      <c r="L184" s="7"/>
      <c r="M184" s="7"/>
      <c r="N184" s="7"/>
      <c r="O184" s="7"/>
      <c r="P184" s="7"/>
      <c r="Q184" s="7"/>
      <c r="R184" s="7"/>
      <c r="S184" s="4">
        <f ca="1">HYPERLINK(CONCATENATE("http://ryohoji.g-gee.info/img_sp/card/",INDIRECT(ADDRESS(ROW(),COLUMN()-1)),".jpg"),"☆")</f>
        <v>0</v>
      </c>
    </row>
    <row r="185" spans="1:19" ht="12.75">
      <c r="A185" s="4">
        <v>184</v>
      </c>
      <c r="B185" s="6"/>
      <c r="C185" s="7"/>
      <c r="D185" s="7"/>
      <c r="E185" s="7"/>
      <c r="F185" s="7"/>
      <c r="G185" s="7"/>
      <c r="H185" s="7"/>
      <c r="I185" s="7"/>
      <c r="J185" s="7"/>
      <c r="K185" s="7"/>
      <c r="L185" s="7"/>
      <c r="M185" s="7"/>
      <c r="N185" s="7"/>
      <c r="O185" s="7"/>
      <c r="P185" s="7"/>
      <c r="Q185" s="7"/>
      <c r="R185" s="7"/>
      <c r="S185" s="4">
        <f ca="1">HYPERLINK(CONCATENATE("http://ryohoji.g-gee.info/img_sp/card/",INDIRECT(ADDRESS(ROW(),COLUMN()-1)),".jpg"),"☆")</f>
        <v>0</v>
      </c>
    </row>
    <row r="186" spans="1:19" ht="12.75">
      <c r="A186" s="4">
        <v>185</v>
      </c>
      <c r="B186" s="6"/>
      <c r="C186" s="7"/>
      <c r="D186" s="7"/>
      <c r="E186" s="7"/>
      <c r="F186" s="7"/>
      <c r="G186" s="7"/>
      <c r="H186" s="7"/>
      <c r="I186" s="7"/>
      <c r="J186" s="7"/>
      <c r="K186" s="7"/>
      <c r="L186" s="7"/>
      <c r="M186" s="7"/>
      <c r="N186" s="7"/>
      <c r="O186" s="7"/>
      <c r="P186" s="7"/>
      <c r="Q186" s="7"/>
      <c r="R186" s="7"/>
      <c r="S186" s="4">
        <f ca="1">HYPERLINK(CONCATENATE("http://ryohoji.g-gee.info/img_sp/card/",INDIRECT(ADDRESS(ROW(),COLUMN()-1)),".jpg"),"☆")</f>
        <v>0</v>
      </c>
    </row>
    <row r="187" spans="1:19" ht="12.75">
      <c r="A187" s="4">
        <v>186</v>
      </c>
      <c r="B187" s="6"/>
      <c r="C187" s="7"/>
      <c r="D187" s="7"/>
      <c r="E187" s="7"/>
      <c r="F187" s="7"/>
      <c r="G187" s="7"/>
      <c r="H187" s="7"/>
      <c r="I187" s="7"/>
      <c r="J187" s="7"/>
      <c r="K187" s="7"/>
      <c r="L187" s="7"/>
      <c r="M187" s="7"/>
      <c r="N187" s="7"/>
      <c r="O187" s="7"/>
      <c r="P187" s="7"/>
      <c r="Q187" s="7"/>
      <c r="R187" s="7"/>
      <c r="S187" s="4">
        <f ca="1">HYPERLINK(CONCATENATE("http://ryohoji.g-gee.info/img_sp/card/",INDIRECT(ADDRESS(ROW(),COLUMN()-1)),".jpg"),"☆")</f>
        <v>0</v>
      </c>
    </row>
    <row r="188" spans="1:19" ht="12.75">
      <c r="A188" s="4">
        <v>187</v>
      </c>
      <c r="B188" s="6"/>
      <c r="C188" s="7"/>
      <c r="D188" s="7"/>
      <c r="E188" s="7"/>
      <c r="F188" s="7"/>
      <c r="G188" s="7"/>
      <c r="H188" s="7"/>
      <c r="I188" s="7"/>
      <c r="J188" s="7"/>
      <c r="K188" s="7"/>
      <c r="L188" s="7"/>
      <c r="M188" s="7"/>
      <c r="N188" s="7"/>
      <c r="O188" s="7"/>
      <c r="P188" s="7"/>
      <c r="Q188" s="7"/>
      <c r="R188" s="7"/>
      <c r="S188" s="4">
        <f ca="1">HYPERLINK(CONCATENATE("http://ryohoji.g-gee.info/img_sp/card/",INDIRECT(ADDRESS(ROW(),COLUMN()-1)),".jpg"),"☆")</f>
        <v>0</v>
      </c>
    </row>
    <row r="189" spans="1:19" ht="12.75">
      <c r="A189" s="4">
        <v>188</v>
      </c>
      <c r="B189" s="6"/>
      <c r="C189" s="7"/>
      <c r="D189" s="7"/>
      <c r="E189" s="7"/>
      <c r="F189" s="7"/>
      <c r="G189" s="7"/>
      <c r="H189" s="7"/>
      <c r="I189" s="7"/>
      <c r="J189" s="7"/>
      <c r="K189" s="7"/>
      <c r="L189" s="7"/>
      <c r="M189" s="7"/>
      <c r="N189" s="7"/>
      <c r="O189" s="7"/>
      <c r="P189" s="7"/>
      <c r="Q189" s="7"/>
      <c r="R189" s="7"/>
      <c r="S189" s="4">
        <f ca="1">HYPERLINK(CONCATENATE("http://ryohoji.g-gee.info/img_sp/card/",INDIRECT(ADDRESS(ROW(),COLUMN()-1)),".jpg"),"☆")</f>
        <v>0</v>
      </c>
    </row>
    <row r="190" spans="1:19" ht="12.75">
      <c r="A190" s="4">
        <v>189</v>
      </c>
      <c r="B190" s="6"/>
      <c r="C190" s="7"/>
      <c r="D190" s="7"/>
      <c r="E190" s="7"/>
      <c r="F190" s="7"/>
      <c r="G190" s="7"/>
      <c r="H190" s="7"/>
      <c r="I190" s="7"/>
      <c r="J190" s="7"/>
      <c r="K190" s="7"/>
      <c r="L190" s="7"/>
      <c r="M190" s="7"/>
      <c r="N190" s="7"/>
      <c r="O190" s="7"/>
      <c r="P190" s="7"/>
      <c r="Q190" s="7"/>
      <c r="R190" s="7"/>
      <c r="S190" s="4">
        <f ca="1">HYPERLINK(CONCATENATE("http://ryohoji.g-gee.info/img_sp/card/",INDIRECT(ADDRESS(ROW(),COLUMN()-1)),".jpg"),"☆")</f>
        <v>0</v>
      </c>
    </row>
    <row r="191" spans="1:19" ht="12.75">
      <c r="A191" s="4">
        <v>190</v>
      </c>
      <c r="B191" s="6"/>
      <c r="C191" s="7"/>
      <c r="D191" s="7"/>
      <c r="E191" s="7"/>
      <c r="F191" s="7"/>
      <c r="G191" s="7"/>
      <c r="H191" s="7"/>
      <c r="I191" s="7"/>
      <c r="J191" s="7"/>
      <c r="K191" s="7"/>
      <c r="L191" s="7"/>
      <c r="M191" s="7"/>
      <c r="N191" s="7"/>
      <c r="O191" s="7"/>
      <c r="P191" s="7"/>
      <c r="Q191" s="7"/>
      <c r="R191" s="7"/>
      <c r="S191" s="4">
        <f ca="1">HYPERLINK(CONCATENATE("http://ryohoji.g-gee.info/img_sp/card/",INDIRECT(ADDRESS(ROW(),COLUMN()-1)),".jpg"),"☆")</f>
        <v>0</v>
      </c>
    </row>
    <row r="192" spans="1:19" ht="12.75">
      <c r="A192" s="4">
        <v>191</v>
      </c>
      <c r="B192" s="6"/>
      <c r="C192" s="7"/>
      <c r="D192" s="7"/>
      <c r="E192" s="7"/>
      <c r="F192" s="7"/>
      <c r="G192" s="7"/>
      <c r="H192" s="7"/>
      <c r="I192" s="7"/>
      <c r="J192" s="7"/>
      <c r="K192" s="7"/>
      <c r="L192" s="7"/>
      <c r="M192" s="7"/>
      <c r="N192" s="7"/>
      <c r="O192" s="7"/>
      <c r="P192" s="7"/>
      <c r="Q192" s="7"/>
      <c r="R192" s="7"/>
      <c r="S192" s="4">
        <f ca="1">HYPERLINK(CONCATENATE("http://ryohoji.g-gee.info/img_sp/card/",INDIRECT(ADDRESS(ROW(),COLUMN()-1)),".jpg"),"☆")</f>
        <v>0</v>
      </c>
    </row>
    <row r="193" spans="1:19" ht="12.75">
      <c r="A193" s="4">
        <v>192</v>
      </c>
      <c r="B193" s="6"/>
      <c r="C193" s="7"/>
      <c r="D193" s="7"/>
      <c r="E193" s="7"/>
      <c r="F193" s="7"/>
      <c r="G193" s="7"/>
      <c r="H193" s="7"/>
      <c r="I193" s="7"/>
      <c r="J193" s="7"/>
      <c r="K193" s="7"/>
      <c r="L193" s="7"/>
      <c r="M193" s="7"/>
      <c r="N193" s="7"/>
      <c r="O193" s="7"/>
      <c r="P193" s="7"/>
      <c r="Q193" s="7"/>
      <c r="R193" s="7"/>
      <c r="S193" s="4">
        <f ca="1">HYPERLINK(CONCATENATE("http://ryohoji.g-gee.info/img_sp/card/",INDIRECT(ADDRESS(ROW(),COLUMN()-1)),".jpg"),"☆")</f>
        <v>0</v>
      </c>
    </row>
    <row r="194" spans="1:19" ht="12.75">
      <c r="A194" s="4">
        <v>193</v>
      </c>
      <c r="B194" s="6"/>
      <c r="C194" s="7"/>
      <c r="D194" s="7"/>
      <c r="E194" s="7"/>
      <c r="F194" s="7"/>
      <c r="G194" s="7"/>
      <c r="H194" s="7"/>
      <c r="I194" s="7"/>
      <c r="J194" s="7"/>
      <c r="K194" s="7"/>
      <c r="L194" s="7"/>
      <c r="M194" s="7"/>
      <c r="N194" s="7"/>
      <c r="O194" s="7"/>
      <c r="P194" s="7"/>
      <c r="Q194" s="7"/>
      <c r="R194" s="7"/>
      <c r="S194" s="4">
        <f ca="1">HYPERLINK(CONCATENATE("http://ryohoji.g-gee.info/img_sp/card/",INDIRECT(ADDRESS(ROW(),COLUMN()-1)),".jpg"),"☆")</f>
        <v>0</v>
      </c>
    </row>
    <row r="195" spans="1:19" ht="12.75">
      <c r="A195" s="4">
        <v>194</v>
      </c>
      <c r="B195" s="6"/>
      <c r="C195" s="7"/>
      <c r="D195" s="7"/>
      <c r="E195" s="7"/>
      <c r="F195" s="7"/>
      <c r="G195" s="7"/>
      <c r="H195" s="7"/>
      <c r="I195" s="7"/>
      <c r="J195" s="7"/>
      <c r="K195" s="7"/>
      <c r="L195" s="7"/>
      <c r="M195" s="7"/>
      <c r="N195" s="7"/>
      <c r="O195" s="7"/>
      <c r="P195" s="7"/>
      <c r="Q195" s="7"/>
      <c r="R195" s="7"/>
      <c r="S195" s="4">
        <f ca="1">HYPERLINK(CONCATENATE("http://ryohoji.g-gee.info/img_sp/card/",INDIRECT(ADDRESS(ROW(),COLUMN()-1)),".jpg"),"☆")</f>
        <v>0</v>
      </c>
    </row>
    <row r="196" spans="1:19" ht="12.75">
      <c r="A196" s="4">
        <v>195</v>
      </c>
      <c r="B196" s="6"/>
      <c r="C196" s="7"/>
      <c r="D196" s="7"/>
      <c r="E196" s="7"/>
      <c r="F196" s="7"/>
      <c r="G196" s="7"/>
      <c r="H196" s="7"/>
      <c r="I196" s="7"/>
      <c r="J196" s="7"/>
      <c r="K196" s="7"/>
      <c r="L196" s="7"/>
      <c r="M196" s="7"/>
      <c r="N196" s="7"/>
      <c r="O196" s="7"/>
      <c r="P196" s="7"/>
      <c r="Q196" s="7"/>
      <c r="R196" s="7"/>
      <c r="S196" s="4">
        <f ca="1">HYPERLINK(CONCATENATE("http://ryohoji.g-gee.info/img_sp/card/",INDIRECT(ADDRESS(ROW(),COLUMN()-1)),".jpg"),"☆")</f>
        <v>0</v>
      </c>
    </row>
    <row r="197" spans="1:19" ht="12.75">
      <c r="A197" s="4">
        <v>196</v>
      </c>
      <c r="B197" s="7"/>
      <c r="C197" s="7"/>
      <c r="D197" s="7"/>
      <c r="E197" s="7"/>
      <c r="F197" s="7"/>
      <c r="G197" s="7"/>
      <c r="H197" s="7"/>
      <c r="I197" s="7"/>
      <c r="J197" s="7"/>
      <c r="K197" s="7"/>
      <c r="L197" s="7"/>
      <c r="M197" s="7"/>
      <c r="N197" s="7"/>
      <c r="O197" s="7"/>
      <c r="P197" s="7"/>
      <c r="Q197" s="7"/>
      <c r="R197" s="7"/>
      <c r="S197" s="4">
        <f ca="1">HYPERLINK(CONCATENATE("http://ryohoji.g-gee.info/img_sp/card/",INDIRECT(ADDRESS(ROW(),COLUMN()-1)),".jpg"),"☆")</f>
        <v>0</v>
      </c>
    </row>
    <row r="198" spans="1:19" ht="12.75">
      <c r="A198" s="4">
        <v>197</v>
      </c>
      <c r="B198" s="7" t="s">
        <v>164</v>
      </c>
      <c r="C198" s="7" t="s">
        <v>68</v>
      </c>
      <c r="D198" s="7">
        <v>5</v>
      </c>
      <c r="E198" s="7">
        <v>582</v>
      </c>
      <c r="F198" s="7">
        <v>620</v>
      </c>
      <c r="G198" s="7">
        <v>774</v>
      </c>
      <c r="H198" s="7"/>
      <c r="I198" s="7"/>
      <c r="J198" s="7"/>
      <c r="K198" s="7"/>
      <c r="L198" s="7">
        <v>1</v>
      </c>
      <c r="M198" s="7"/>
      <c r="N198" s="7"/>
      <c r="O198" s="7"/>
      <c r="P198" s="7" t="s">
        <v>165</v>
      </c>
      <c r="Q198" s="7">
        <v>22</v>
      </c>
      <c r="R198" s="7"/>
      <c r="S198" s="4">
        <f ca="1">HYPERLINK(CONCATENATE("http://ryohoji.g-gee.info/img_sp/card/",INDIRECT(ADDRESS(ROW(),COLUMN()-1)),".jpg"),"☆")</f>
        <v>0</v>
      </c>
    </row>
    <row r="199" spans="1:19" ht="12.75">
      <c r="A199" s="4">
        <v>198</v>
      </c>
      <c r="B199" s="7" t="s">
        <v>166</v>
      </c>
      <c r="C199" s="7" t="s">
        <v>73</v>
      </c>
      <c r="D199" s="7">
        <v>5</v>
      </c>
      <c r="E199" s="7">
        <v>582</v>
      </c>
      <c r="F199" s="7">
        <v>678</v>
      </c>
      <c r="G199" s="7">
        <v>714</v>
      </c>
      <c r="H199" s="7"/>
      <c r="I199" s="7">
        <v>1</v>
      </c>
      <c r="J199" s="7"/>
      <c r="K199" s="7"/>
      <c r="L199" s="7"/>
      <c r="M199" s="7"/>
      <c r="N199" s="7"/>
      <c r="O199" s="7"/>
      <c r="P199" s="7" t="s">
        <v>165</v>
      </c>
      <c r="Q199" s="7">
        <v>22</v>
      </c>
      <c r="R199" s="7"/>
      <c r="S199" s="4">
        <f ca="1">HYPERLINK(CONCATENATE("http://ryohoji.g-gee.info/img_sp/card/",INDIRECT(ADDRESS(ROW(),COLUMN()-1)),".jpg"),"☆")</f>
        <v>0</v>
      </c>
    </row>
    <row r="200" spans="1:19" ht="12.75">
      <c r="A200" s="4">
        <v>199</v>
      </c>
      <c r="B200" s="7" t="s">
        <v>167</v>
      </c>
      <c r="C200" s="7" t="s">
        <v>65</v>
      </c>
      <c r="D200" s="7">
        <v>5</v>
      </c>
      <c r="E200" s="7">
        <v>1036</v>
      </c>
      <c r="F200" s="7">
        <v>582</v>
      </c>
      <c r="G200" s="7">
        <v>570</v>
      </c>
      <c r="H200" s="7">
        <v>1</v>
      </c>
      <c r="I200" s="7"/>
      <c r="J200" s="7"/>
      <c r="K200" s="7"/>
      <c r="L200" s="7"/>
      <c r="M200" s="7"/>
      <c r="N200" s="7"/>
      <c r="O200" s="7"/>
      <c r="P200" s="7" t="s">
        <v>165</v>
      </c>
      <c r="Q200" s="7">
        <v>22</v>
      </c>
      <c r="R200" s="7"/>
      <c r="S200" s="4">
        <f ca="1">HYPERLINK(CONCATENATE("http://ryohoji.g-gee.info/img_sp/card/",INDIRECT(ADDRESS(ROW(),COLUMN()-1)),".jpg"),"☆")</f>
        <v>0</v>
      </c>
    </row>
    <row r="201" spans="1:19" ht="12.75">
      <c r="A201" s="4">
        <v>200</v>
      </c>
      <c r="B201" s="7" t="s">
        <v>168</v>
      </c>
      <c r="C201" s="7"/>
      <c r="D201" s="7"/>
      <c r="E201" s="7"/>
      <c r="F201" s="7"/>
      <c r="G201" s="7"/>
      <c r="H201" s="7">
        <v>8</v>
      </c>
      <c r="I201" s="7"/>
      <c r="J201" s="7"/>
      <c r="K201" s="7"/>
      <c r="L201" s="7"/>
      <c r="M201" s="7"/>
      <c r="N201" s="7"/>
      <c r="O201" s="7"/>
      <c r="P201" s="7"/>
      <c r="Q201" s="7"/>
      <c r="R201" s="7"/>
      <c r="S201" s="4">
        <f ca="1">HYPERLINK(CONCATENATE("http://ryohoji.g-gee.info/img_sp/card/",INDIRECT(ADDRESS(ROW(),COLUMN()-1)),".jpg"),"☆")</f>
        <v>0</v>
      </c>
    </row>
    <row r="202" spans="1:19" ht="12.75">
      <c r="A202" s="4">
        <v>201</v>
      </c>
      <c r="B202" s="7" t="s">
        <v>169</v>
      </c>
      <c r="C202" s="7"/>
      <c r="D202" s="7"/>
      <c r="E202" s="7"/>
      <c r="F202" s="7"/>
      <c r="G202" s="7"/>
      <c r="H202" s="7"/>
      <c r="I202" s="7">
        <v>8</v>
      </c>
      <c r="J202" s="7"/>
      <c r="K202" s="7"/>
      <c r="L202" s="7"/>
      <c r="M202" s="7"/>
      <c r="N202" s="7"/>
      <c r="O202" s="7"/>
      <c r="P202" s="7"/>
      <c r="Q202" s="7"/>
      <c r="R202" s="7"/>
      <c r="S202" s="4">
        <f ca="1">HYPERLINK(CONCATENATE("http://ryohoji.g-gee.info/img_sp/card/",INDIRECT(ADDRESS(ROW(),COLUMN()-1)),".jpg"),"☆")</f>
        <v>0</v>
      </c>
    </row>
    <row r="203" spans="1:19" ht="12.75">
      <c r="A203" s="4">
        <v>202</v>
      </c>
      <c r="B203" s="7" t="s">
        <v>170</v>
      </c>
      <c r="C203" s="7"/>
      <c r="D203" s="7"/>
      <c r="E203" s="7"/>
      <c r="F203" s="7"/>
      <c r="G203" s="7"/>
      <c r="H203" s="7"/>
      <c r="I203" s="7"/>
      <c r="J203" s="7">
        <v>8</v>
      </c>
      <c r="K203" s="7"/>
      <c r="L203" s="7"/>
      <c r="M203" s="7"/>
      <c r="N203" s="7"/>
      <c r="O203" s="7"/>
      <c r="P203" s="7"/>
      <c r="Q203" s="7"/>
      <c r="R203" s="7"/>
      <c r="S203" s="4">
        <f ca="1">HYPERLINK(CONCATENATE("http://ryohoji.g-gee.info/img_sp/card/",INDIRECT(ADDRESS(ROW(),COLUMN()-1)),".jpg"),"☆")</f>
        <v>0</v>
      </c>
    </row>
    <row r="204" spans="1:19" ht="12.75">
      <c r="A204" s="4">
        <v>203</v>
      </c>
      <c r="B204" s="7" t="s">
        <v>171</v>
      </c>
      <c r="C204" s="7"/>
      <c r="D204" s="7"/>
      <c r="E204" s="7"/>
      <c r="F204" s="7"/>
      <c r="G204" s="7"/>
      <c r="H204" s="7"/>
      <c r="I204" s="7"/>
      <c r="J204" s="7"/>
      <c r="K204" s="7">
        <v>8</v>
      </c>
      <c r="L204" s="7"/>
      <c r="M204" s="7"/>
      <c r="N204" s="7"/>
      <c r="O204" s="7"/>
      <c r="P204" s="7"/>
      <c r="Q204" s="7"/>
      <c r="R204" s="7"/>
      <c r="S204" s="4">
        <f ca="1">HYPERLINK(CONCATENATE("http://ryohoji.g-gee.info/img_sp/card/",INDIRECT(ADDRESS(ROW(),COLUMN()-1)),".jpg"),"☆")</f>
        <v>0</v>
      </c>
    </row>
    <row r="205" spans="1:19" ht="12.75">
      <c r="A205" s="4">
        <v>204</v>
      </c>
      <c r="B205" s="7" t="s">
        <v>172</v>
      </c>
      <c r="C205" s="7"/>
      <c r="D205" s="7"/>
      <c r="E205" s="7"/>
      <c r="F205" s="7"/>
      <c r="G205" s="7"/>
      <c r="H205" s="7"/>
      <c r="I205" s="7"/>
      <c r="J205" s="7"/>
      <c r="K205" s="7"/>
      <c r="L205" s="7">
        <v>8</v>
      </c>
      <c r="M205" s="7"/>
      <c r="N205" s="7"/>
      <c r="O205" s="7"/>
      <c r="P205" s="7"/>
      <c r="Q205" s="7"/>
      <c r="R205" s="7"/>
      <c r="S205" s="4">
        <f ca="1">HYPERLINK(CONCATENATE("http://ryohoji.g-gee.info/img_sp/card/",INDIRECT(ADDRESS(ROW(),COLUMN()-1)),".jpg"),"☆")</f>
        <v>0</v>
      </c>
    </row>
    <row r="206" spans="1:19" ht="12.75">
      <c r="A206" s="4">
        <v>205</v>
      </c>
      <c r="B206" s="7" t="s">
        <v>173</v>
      </c>
      <c r="C206" s="7"/>
      <c r="D206" s="7"/>
      <c r="E206" s="7"/>
      <c r="F206" s="7"/>
      <c r="G206" s="7"/>
      <c r="H206" s="7"/>
      <c r="I206" s="7"/>
      <c r="J206" s="7"/>
      <c r="K206" s="7"/>
      <c r="L206" s="7"/>
      <c r="M206" s="7">
        <v>8</v>
      </c>
      <c r="N206" s="7"/>
      <c r="O206" s="7"/>
      <c r="P206" s="7"/>
      <c r="Q206" s="7"/>
      <c r="R206" s="7"/>
      <c r="S206" s="4">
        <f ca="1">HYPERLINK(CONCATENATE("http://ryohoji.g-gee.info/img_sp/card/",INDIRECT(ADDRESS(ROW(),COLUMN()-1)),".jpg"),"☆")</f>
        <v>0</v>
      </c>
    </row>
    <row r="207" spans="1:19" ht="12.75">
      <c r="A207" s="4">
        <v>206</v>
      </c>
      <c r="B207" s="7" t="s">
        <v>174</v>
      </c>
      <c r="C207" s="7"/>
      <c r="D207" s="7"/>
      <c r="E207" s="7"/>
      <c r="F207" s="7"/>
      <c r="G207" s="7"/>
      <c r="H207" s="7"/>
      <c r="I207" s="7"/>
      <c r="J207" s="7"/>
      <c r="K207" s="7"/>
      <c r="L207" s="7"/>
      <c r="M207" s="7"/>
      <c r="N207" s="7">
        <v>8</v>
      </c>
      <c r="O207" s="7"/>
      <c r="P207" s="7"/>
      <c r="Q207" s="7"/>
      <c r="R207" s="7"/>
      <c r="S207" s="4">
        <f ca="1">HYPERLINK(CONCATENATE("http://ryohoji.g-gee.info/img_sp/card/",INDIRECT(ADDRESS(ROW(),COLUMN()-1)),".jpg"),"☆")</f>
        <v>0</v>
      </c>
    </row>
    <row r="208" spans="1:19" ht="12.75">
      <c r="A208" s="4">
        <v>207</v>
      </c>
      <c r="B208"/>
      <c r="C208" s="7"/>
      <c r="D208" s="7"/>
      <c r="E208" s="7"/>
      <c r="F208" s="7"/>
      <c r="G208" s="7"/>
      <c r="H208" s="7"/>
      <c r="I208" s="7"/>
      <c r="J208" s="7"/>
      <c r="K208" s="7"/>
      <c r="L208" s="7"/>
      <c r="M208" s="7"/>
      <c r="N208" s="7"/>
      <c r="O208" s="7"/>
      <c r="P208" s="7"/>
      <c r="Q208" s="7"/>
      <c r="R208" s="7"/>
      <c r="S208" s="4">
        <f ca="1">HYPERLINK(CONCATENATE("http://ryohoji.g-gee.info/img_sp/card/",INDIRECT(ADDRESS(ROW(),COLUMN()-1)),".jpg"),"☆")</f>
        <v>0</v>
      </c>
    </row>
    <row r="209" spans="1:19" ht="12.75">
      <c r="A209" s="4">
        <v>208</v>
      </c>
      <c r="B209" s="7"/>
      <c r="C209" s="7"/>
      <c r="D209" s="7"/>
      <c r="E209" s="7"/>
      <c r="F209" s="7"/>
      <c r="G209" s="7"/>
      <c r="H209" s="7"/>
      <c r="I209" s="7"/>
      <c r="J209" s="7"/>
      <c r="K209" s="7"/>
      <c r="L209" s="7"/>
      <c r="M209" s="7"/>
      <c r="N209" s="7"/>
      <c r="O209" s="7"/>
      <c r="P209" s="7"/>
      <c r="Q209" s="7"/>
      <c r="R209" s="7"/>
      <c r="S209" s="4">
        <f ca="1">HYPERLINK(CONCATENATE("http://ryohoji.g-gee.info/img_sp/card/",INDIRECT(ADDRESS(ROW(),COLUMN()-1)),".jpg"),"☆")</f>
        <v>0</v>
      </c>
    </row>
    <row r="210" spans="1:19" ht="12.75">
      <c r="A210" s="4">
        <v>209</v>
      </c>
      <c r="B210" s="7"/>
      <c r="C210" s="7"/>
      <c r="D210" s="7"/>
      <c r="E210" s="7"/>
      <c r="F210" s="7"/>
      <c r="G210" s="7"/>
      <c r="H210" s="7"/>
      <c r="I210" s="7"/>
      <c r="J210" s="7"/>
      <c r="K210" s="7"/>
      <c r="L210" s="7"/>
      <c r="M210" s="7"/>
      <c r="N210" s="7"/>
      <c r="O210" s="7"/>
      <c r="P210" s="7"/>
      <c r="Q210" s="7"/>
      <c r="R210" s="7"/>
      <c r="S210" s="4">
        <f ca="1">HYPERLINK(CONCATENATE("http://ryohoji.g-gee.info/img_sp/card/",INDIRECT(ADDRESS(ROW(),COLUMN()-1)),".jpg"),"☆")</f>
        <v>0</v>
      </c>
    </row>
    <row r="211" spans="1:19" ht="12.75">
      <c r="A211" s="4">
        <v>210</v>
      </c>
      <c r="B211" s="7"/>
      <c r="C211" s="7"/>
      <c r="D211" s="7"/>
      <c r="E211" s="7"/>
      <c r="F211" s="7"/>
      <c r="G211" s="7"/>
      <c r="H211" s="7"/>
      <c r="I211" s="7"/>
      <c r="J211" s="7"/>
      <c r="K211" s="7"/>
      <c r="L211" s="7"/>
      <c r="M211" s="7"/>
      <c r="N211" s="7"/>
      <c r="O211" s="7"/>
      <c r="P211" s="7"/>
      <c r="Q211" s="7"/>
      <c r="R211" s="7"/>
      <c r="S211" s="4">
        <f ca="1">HYPERLINK(CONCATENATE("http://ryohoji.g-gee.info/img_sp/card/",INDIRECT(ADDRESS(ROW(),COLUMN()-1)),".jpg"),"☆")</f>
        <v>0</v>
      </c>
    </row>
    <row r="212" spans="1:19" ht="12.75">
      <c r="A212" s="4">
        <v>211</v>
      </c>
      <c r="B212" s="7"/>
      <c r="C212" s="7"/>
      <c r="D212" s="7"/>
      <c r="E212" s="7"/>
      <c r="F212" s="7"/>
      <c r="G212" s="7"/>
      <c r="H212" s="7"/>
      <c r="I212" s="7"/>
      <c r="J212" s="7"/>
      <c r="K212" s="7"/>
      <c r="L212" s="7"/>
      <c r="M212" s="7"/>
      <c r="N212" s="7"/>
      <c r="O212" s="7"/>
      <c r="P212" s="7"/>
      <c r="Q212" s="7"/>
      <c r="R212" s="7"/>
      <c r="S212" s="4">
        <f ca="1">HYPERLINK(CONCATENATE("http://ryohoji.g-gee.info/img_sp/card/",INDIRECT(ADDRESS(ROW(),COLUMN()-1)),".jpg"),"☆")</f>
        <v>0</v>
      </c>
    </row>
    <row r="213" spans="1:19" ht="12.75">
      <c r="A213" s="4">
        <v>212</v>
      </c>
      <c r="B213" s="7"/>
      <c r="C213" s="7"/>
      <c r="D213" s="7"/>
      <c r="E213" s="7"/>
      <c r="F213" s="7"/>
      <c r="G213" s="7"/>
      <c r="H213" s="7"/>
      <c r="I213" s="7"/>
      <c r="J213" s="7"/>
      <c r="K213" s="7"/>
      <c r="L213" s="7"/>
      <c r="M213" s="7"/>
      <c r="N213" s="7"/>
      <c r="O213" s="7"/>
      <c r="P213" s="7"/>
      <c r="Q213" s="7"/>
      <c r="R213" s="7"/>
      <c r="S213" s="4">
        <f ca="1">HYPERLINK(CONCATENATE("http://ryohoji.g-gee.info/img_sp/card/",INDIRECT(ADDRESS(ROW(),COLUMN()-1)),".jpg"),"☆")</f>
        <v>0</v>
      </c>
    </row>
    <row r="214" spans="1:19" ht="12.75">
      <c r="A214" s="4">
        <v>213</v>
      </c>
      <c r="B214" s="7"/>
      <c r="C214" s="7"/>
      <c r="D214" s="7"/>
      <c r="E214" s="7"/>
      <c r="F214" s="7"/>
      <c r="G214" s="7"/>
      <c r="H214" s="7"/>
      <c r="I214" s="7"/>
      <c r="J214" s="7"/>
      <c r="K214" s="7"/>
      <c r="L214" s="7"/>
      <c r="M214" s="7"/>
      <c r="N214" s="7"/>
      <c r="O214" s="7"/>
      <c r="P214" s="7"/>
      <c r="Q214" s="7"/>
      <c r="R214" s="7"/>
      <c r="S214" s="4">
        <f ca="1">HYPERLINK(CONCATENATE("http://ryohoji.g-gee.info/img_sp/card/",INDIRECT(ADDRESS(ROW(),COLUMN()-1)),".jpg"),"☆")</f>
        <v>0</v>
      </c>
    </row>
    <row r="215" spans="1:19" ht="12.75">
      <c r="A215" s="4">
        <v>214</v>
      </c>
      <c r="B215" s="7"/>
      <c r="C215" s="7"/>
      <c r="D215" s="7"/>
      <c r="E215" s="7"/>
      <c r="F215" s="7"/>
      <c r="G215" s="7"/>
      <c r="H215" s="7"/>
      <c r="I215" s="7"/>
      <c r="J215" s="7"/>
      <c r="K215" s="7"/>
      <c r="L215" s="7"/>
      <c r="M215" s="7"/>
      <c r="N215" s="7"/>
      <c r="O215" s="7"/>
      <c r="P215" s="7"/>
      <c r="Q215" s="7"/>
      <c r="R215" s="7"/>
      <c r="S215" s="4">
        <f ca="1">HYPERLINK(CONCATENATE("http://ryohoji.g-gee.info/img_sp/card/",INDIRECT(ADDRESS(ROW(),COLUMN()-1)),".jpg"),"☆")</f>
        <v>0</v>
      </c>
    </row>
    <row r="216" spans="1:19" ht="12.75">
      <c r="A216" s="4">
        <v>215</v>
      </c>
      <c r="B216" s="7"/>
      <c r="C216" s="7"/>
      <c r="D216" s="7"/>
      <c r="E216" s="7"/>
      <c r="F216" s="7"/>
      <c r="G216" s="7"/>
      <c r="H216" s="7"/>
      <c r="I216" s="7"/>
      <c r="J216" s="7"/>
      <c r="K216" s="7"/>
      <c r="L216" s="7"/>
      <c r="M216" s="7"/>
      <c r="N216" s="7"/>
      <c r="O216" s="7"/>
      <c r="P216" s="7"/>
      <c r="Q216" s="7"/>
      <c r="R216" s="7"/>
      <c r="S216" s="4">
        <f ca="1">HYPERLINK(CONCATENATE("http://ryohoji.g-gee.info/img_sp/card/",INDIRECT(ADDRESS(ROW(),COLUMN()-1)),".jpg"),"☆")</f>
        <v>0</v>
      </c>
    </row>
    <row r="217" spans="1:19" ht="12.75">
      <c r="A217" s="4">
        <v>216</v>
      </c>
      <c r="B217" s="7"/>
      <c r="C217" s="7"/>
      <c r="D217" s="7"/>
      <c r="E217" s="7"/>
      <c r="F217" s="7"/>
      <c r="G217" s="7"/>
      <c r="H217" s="7"/>
      <c r="I217" s="7"/>
      <c r="J217" s="7"/>
      <c r="K217" s="7"/>
      <c r="L217" s="7"/>
      <c r="M217" s="7"/>
      <c r="N217" s="7"/>
      <c r="O217" s="7"/>
      <c r="P217" s="7"/>
      <c r="Q217" s="7"/>
      <c r="R217" s="7"/>
      <c r="S217" s="4">
        <f ca="1">HYPERLINK(CONCATENATE("http://ryohoji.g-gee.info/img_sp/card/",INDIRECT(ADDRESS(ROW(),COLUMN()-1)),".jpg"),"☆")</f>
        <v>0</v>
      </c>
    </row>
    <row r="218" spans="1:19" ht="12.75">
      <c r="A218" s="4">
        <v>217</v>
      </c>
      <c r="B218" s="7"/>
      <c r="C218" s="7"/>
      <c r="D218" s="7"/>
      <c r="E218" s="7"/>
      <c r="F218" s="7"/>
      <c r="G218" s="7"/>
      <c r="H218" s="7"/>
      <c r="I218" s="7"/>
      <c r="J218" s="7"/>
      <c r="K218" s="7"/>
      <c r="L218" s="7"/>
      <c r="M218" s="7"/>
      <c r="N218" s="7"/>
      <c r="O218" s="7"/>
      <c r="P218" s="7"/>
      <c r="Q218" s="7"/>
      <c r="R218" s="7"/>
      <c r="S218" s="4">
        <f ca="1">HYPERLINK(CONCATENATE("http://ryohoji.g-gee.info/img_sp/card/",INDIRECT(ADDRESS(ROW(),COLUMN()-1)),".jpg"),"☆")</f>
        <v>0</v>
      </c>
    </row>
    <row r="219" spans="1:19" ht="12.75">
      <c r="A219" s="4">
        <v>218</v>
      </c>
      <c r="B219" s="7"/>
      <c r="C219" s="7"/>
      <c r="D219" s="7"/>
      <c r="E219" s="7"/>
      <c r="F219" s="7"/>
      <c r="G219" s="7"/>
      <c r="H219" s="7"/>
      <c r="I219" s="7"/>
      <c r="J219" s="7"/>
      <c r="K219" s="7"/>
      <c r="L219" s="7"/>
      <c r="M219" s="7"/>
      <c r="N219" s="7"/>
      <c r="O219" s="7"/>
      <c r="P219" s="7"/>
      <c r="Q219" s="7"/>
      <c r="R219" s="7"/>
      <c r="S219" s="4">
        <f ca="1">HYPERLINK(CONCATENATE("http://ryohoji.g-gee.info/img_sp/card/",INDIRECT(ADDRESS(ROW(),COLUMN()-1)),".jpg"),"☆")</f>
        <v>0</v>
      </c>
    </row>
    <row r="220" spans="1:19" ht="12.75">
      <c r="A220" s="4">
        <v>219</v>
      </c>
      <c r="B220" s="7"/>
      <c r="C220" s="7"/>
      <c r="D220" s="7"/>
      <c r="E220" s="7"/>
      <c r="F220" s="7"/>
      <c r="G220" s="7"/>
      <c r="H220" s="7"/>
      <c r="I220" s="7"/>
      <c r="J220" s="7"/>
      <c r="K220" s="7"/>
      <c r="L220" s="7"/>
      <c r="M220" s="7"/>
      <c r="N220" s="7"/>
      <c r="O220" s="7"/>
      <c r="P220" s="7"/>
      <c r="Q220" s="7"/>
      <c r="R220" s="7"/>
      <c r="S220" s="4">
        <f ca="1">HYPERLINK(CONCATENATE("http://ryohoji.g-gee.info/img_sp/card/",INDIRECT(ADDRESS(ROW(),COLUMN()-1)),".jpg"),"☆")</f>
        <v>0</v>
      </c>
    </row>
    <row r="221" spans="1:19" ht="12.75">
      <c r="A221" s="4">
        <v>220</v>
      </c>
      <c r="B221" s="7"/>
      <c r="C221" s="7"/>
      <c r="D221" s="7"/>
      <c r="E221" s="7"/>
      <c r="F221" s="7"/>
      <c r="G221" s="7"/>
      <c r="H221" s="7"/>
      <c r="I221" s="7"/>
      <c r="J221" s="7"/>
      <c r="K221" s="7"/>
      <c r="L221" s="7"/>
      <c r="M221" s="7"/>
      <c r="N221" s="7"/>
      <c r="O221" s="7"/>
      <c r="P221" s="7"/>
      <c r="Q221" s="7"/>
      <c r="R221" s="7"/>
      <c r="S221" s="4">
        <f ca="1">HYPERLINK(CONCATENATE("http://ryohoji.g-gee.info/img_sp/card/",INDIRECT(ADDRESS(ROW(),COLUMN()-1)),".jpg"),"☆")</f>
        <v>0</v>
      </c>
    </row>
    <row r="222" spans="1:19" ht="12.75">
      <c r="A222" s="4">
        <v>221</v>
      </c>
      <c r="B222" s="7"/>
      <c r="C222" s="7"/>
      <c r="D222" s="7"/>
      <c r="E222" s="7"/>
      <c r="F222" s="7"/>
      <c r="G222" s="7"/>
      <c r="H222" s="7"/>
      <c r="I222" s="7"/>
      <c r="J222" s="7"/>
      <c r="K222" s="7"/>
      <c r="L222" s="7"/>
      <c r="M222" s="7"/>
      <c r="N222" s="7"/>
      <c r="O222" s="7"/>
      <c r="P222" s="7"/>
      <c r="Q222" s="7"/>
      <c r="R222" s="7"/>
      <c r="S222" s="4">
        <f ca="1">HYPERLINK(CONCATENATE("http://ryohoji.g-gee.info/img_sp/card/",INDIRECT(ADDRESS(ROW(),COLUMN()-1)),".jpg"),"☆")</f>
        <v>0</v>
      </c>
    </row>
    <row r="223" spans="1:19" ht="12.75">
      <c r="A223" s="4">
        <v>222</v>
      </c>
      <c r="B223" s="7"/>
      <c r="C223" s="7"/>
      <c r="D223" s="7"/>
      <c r="E223" s="7"/>
      <c r="F223" s="7"/>
      <c r="G223" s="7"/>
      <c r="H223" s="7"/>
      <c r="I223" s="7"/>
      <c r="J223" s="7"/>
      <c r="K223" s="7"/>
      <c r="L223" s="7"/>
      <c r="M223" s="7"/>
      <c r="N223" s="7"/>
      <c r="O223" s="7"/>
      <c r="P223" s="7"/>
      <c r="Q223" s="7"/>
      <c r="R223" s="7"/>
      <c r="S223" s="4">
        <f ca="1">HYPERLINK(CONCATENATE("http://ryohoji.g-gee.info/img_sp/card/",INDIRECT(ADDRESS(ROW(),COLUMN()-1)),".jpg"),"☆")</f>
        <v>0</v>
      </c>
    </row>
    <row r="224" spans="1:19" ht="12.75">
      <c r="A224" s="4">
        <v>223</v>
      </c>
      <c r="B224" s="7"/>
      <c r="C224" s="7"/>
      <c r="D224" s="7"/>
      <c r="E224" s="7"/>
      <c r="F224" s="7"/>
      <c r="G224" s="7"/>
      <c r="H224" s="7"/>
      <c r="I224" s="7"/>
      <c r="J224" s="7"/>
      <c r="K224" s="7"/>
      <c r="L224" s="7"/>
      <c r="M224" s="7"/>
      <c r="N224" s="7"/>
      <c r="O224" s="7"/>
      <c r="P224" s="7"/>
      <c r="Q224" s="7"/>
      <c r="R224" s="7"/>
      <c r="S224" s="4">
        <f ca="1">HYPERLINK(CONCATENATE("http://ryohoji.g-gee.info/img_sp/card/",INDIRECT(ADDRESS(ROW(),COLUMN()-1)),".jpg"),"☆")</f>
        <v>0</v>
      </c>
    </row>
    <row r="225" spans="1:19" ht="12.75">
      <c r="A225" s="4">
        <v>224</v>
      </c>
      <c r="B225" s="7"/>
      <c r="C225" s="7"/>
      <c r="D225" s="7"/>
      <c r="E225" s="7"/>
      <c r="F225" s="7"/>
      <c r="G225" s="7"/>
      <c r="H225" s="7"/>
      <c r="I225" s="7"/>
      <c r="J225" s="7"/>
      <c r="K225" s="7"/>
      <c r="L225" s="7"/>
      <c r="M225" s="7"/>
      <c r="N225" s="7"/>
      <c r="O225" s="7"/>
      <c r="P225" s="7"/>
      <c r="Q225" s="7"/>
      <c r="R225" s="7"/>
      <c r="S225" s="4">
        <f ca="1">HYPERLINK(CONCATENATE("http://ryohoji.g-gee.info/img_sp/card/",INDIRECT(ADDRESS(ROW(),COLUMN()-1)),".jpg"),"☆")</f>
        <v>0</v>
      </c>
    </row>
    <row r="226" spans="1:19" ht="12.75">
      <c r="A226" s="4">
        <v>225</v>
      </c>
      <c r="B226" s="7"/>
      <c r="C226" s="7"/>
      <c r="D226" s="7"/>
      <c r="E226" s="7"/>
      <c r="F226" s="7"/>
      <c r="G226" s="7"/>
      <c r="H226" s="7"/>
      <c r="I226" s="7"/>
      <c r="J226" s="7"/>
      <c r="K226" s="7"/>
      <c r="L226" s="7"/>
      <c r="M226" s="7"/>
      <c r="N226" s="7"/>
      <c r="O226" s="7"/>
      <c r="P226" s="7"/>
      <c r="Q226" s="7"/>
      <c r="R226" s="7"/>
      <c r="S226" s="4">
        <f ca="1">HYPERLINK(CONCATENATE("http://ryohoji.g-gee.info/img_sp/card/",INDIRECT(ADDRESS(ROW(),COLUMN()-1)),".jpg"),"☆")</f>
        <v>0</v>
      </c>
    </row>
    <row r="227" spans="1:19" ht="12.75">
      <c r="A227" s="4">
        <v>226</v>
      </c>
      <c r="B227" s="7"/>
      <c r="C227" s="7"/>
      <c r="D227" s="7"/>
      <c r="E227" s="7"/>
      <c r="F227" s="7"/>
      <c r="G227" s="7"/>
      <c r="H227" s="7"/>
      <c r="I227" s="7"/>
      <c r="J227" s="7"/>
      <c r="K227" s="7"/>
      <c r="L227" s="7"/>
      <c r="M227" s="7"/>
      <c r="N227" s="7"/>
      <c r="O227" s="7"/>
      <c r="P227" s="7"/>
      <c r="Q227" s="7"/>
      <c r="R227" s="7"/>
      <c r="S227" s="4">
        <f ca="1">HYPERLINK(CONCATENATE("http://ryohoji.g-gee.info/img_sp/card/",INDIRECT(ADDRESS(ROW(),COLUMN()-1)),".jpg"),"☆")</f>
        <v>0</v>
      </c>
    </row>
    <row r="228" spans="1:19" ht="12.75">
      <c r="A228" s="4">
        <v>227</v>
      </c>
      <c r="B228" s="7"/>
      <c r="C228" s="7"/>
      <c r="D228" s="7"/>
      <c r="E228" s="7"/>
      <c r="F228" s="7"/>
      <c r="G228" s="7"/>
      <c r="H228" s="7"/>
      <c r="I228" s="7"/>
      <c r="J228" s="7"/>
      <c r="K228" s="7"/>
      <c r="L228" s="7"/>
      <c r="M228" s="7"/>
      <c r="N228" s="7"/>
      <c r="O228" s="7"/>
      <c r="P228" s="7"/>
      <c r="Q228" s="7"/>
      <c r="R228" s="7"/>
      <c r="S228" s="4">
        <f ca="1">HYPERLINK(CONCATENATE("http://ryohoji.g-gee.info/img_sp/card/",INDIRECT(ADDRESS(ROW(),COLUMN()-1)),".jpg"),"☆")</f>
        <v>0</v>
      </c>
    </row>
    <row r="229" spans="1:19" ht="12.75">
      <c r="A229" s="4">
        <v>228</v>
      </c>
      <c r="B229" s="7"/>
      <c r="C229" s="7"/>
      <c r="D229" s="7"/>
      <c r="E229" s="7"/>
      <c r="F229" s="7"/>
      <c r="G229" s="7"/>
      <c r="H229" s="7"/>
      <c r="I229" s="7"/>
      <c r="J229" s="7"/>
      <c r="K229" s="7"/>
      <c r="L229" s="7"/>
      <c r="M229" s="7"/>
      <c r="N229" s="7"/>
      <c r="O229" s="7"/>
      <c r="P229" s="7"/>
      <c r="Q229" s="7"/>
      <c r="R229" s="7"/>
      <c r="S229" s="4">
        <f ca="1">HYPERLINK(CONCATENATE("http://ryohoji.g-gee.info/img_sp/card/",INDIRECT(ADDRESS(ROW(),COLUMN()-1)),".jpg"),"☆")</f>
        <v>0</v>
      </c>
    </row>
    <row r="230" spans="1:19" ht="12.75">
      <c r="A230" s="4">
        <v>229</v>
      </c>
      <c r="B230" s="7"/>
      <c r="C230" s="7"/>
      <c r="D230" s="7"/>
      <c r="E230" s="7"/>
      <c r="F230" s="7"/>
      <c r="G230" s="7"/>
      <c r="H230" s="7"/>
      <c r="I230" s="7"/>
      <c r="J230" s="7"/>
      <c r="K230" s="7"/>
      <c r="L230" s="7"/>
      <c r="M230" s="7"/>
      <c r="N230" s="7"/>
      <c r="O230" s="7"/>
      <c r="P230" s="7"/>
      <c r="Q230" s="7"/>
      <c r="R230" s="7"/>
      <c r="S230" s="4">
        <f ca="1">HYPERLINK(CONCATENATE("http://ryohoji.g-gee.info/img_sp/card/",INDIRECT(ADDRESS(ROW(),COLUMN()-1)),".jpg"),"☆")</f>
        <v>0</v>
      </c>
    </row>
    <row r="231" spans="1:19" ht="12.75">
      <c r="A231" s="4">
        <v>230</v>
      </c>
      <c r="B231" s="7"/>
      <c r="C231" s="7"/>
      <c r="D231" s="7"/>
      <c r="E231" s="7"/>
      <c r="F231" s="7"/>
      <c r="G231" s="7"/>
      <c r="H231" s="7"/>
      <c r="I231" s="7"/>
      <c r="J231" s="7"/>
      <c r="K231" s="7"/>
      <c r="L231" s="7"/>
      <c r="M231" s="7"/>
      <c r="N231" s="7"/>
      <c r="O231" s="7"/>
      <c r="P231" s="7"/>
      <c r="Q231" s="7"/>
      <c r="R231" s="7"/>
      <c r="S231" s="4">
        <f ca="1">HYPERLINK(CONCATENATE("http://ryohoji.g-gee.info/img_sp/card/",INDIRECT(ADDRESS(ROW(),COLUMN()-1)),".jpg"),"☆")</f>
        <v>0</v>
      </c>
    </row>
    <row r="232" spans="1:19" ht="12.75">
      <c r="A232" s="4">
        <v>231</v>
      </c>
      <c r="B232" s="7"/>
      <c r="C232" s="7"/>
      <c r="D232" s="7"/>
      <c r="E232" s="7"/>
      <c r="F232" s="7"/>
      <c r="G232" s="7"/>
      <c r="H232" s="7"/>
      <c r="I232" s="7"/>
      <c r="J232" s="7"/>
      <c r="K232" s="7"/>
      <c r="L232" s="7"/>
      <c r="M232" s="7"/>
      <c r="N232" s="7"/>
      <c r="O232" s="7"/>
      <c r="P232" s="7"/>
      <c r="Q232" s="7"/>
      <c r="R232" s="7"/>
      <c r="S232" s="4">
        <f ca="1">HYPERLINK(CONCATENATE("http://ryohoji.g-gee.info/img_sp/card/",INDIRECT(ADDRESS(ROW(),COLUMN()-1)),".jpg"),"☆")</f>
        <v>0</v>
      </c>
    </row>
    <row r="233" spans="1:19" ht="12.75">
      <c r="A233" s="4">
        <v>232</v>
      </c>
      <c r="B233" s="7"/>
      <c r="C233" s="7"/>
      <c r="D233" s="7"/>
      <c r="E233" s="7"/>
      <c r="F233" s="7"/>
      <c r="G233" s="7"/>
      <c r="H233" s="7"/>
      <c r="I233" s="7"/>
      <c r="J233" s="7"/>
      <c r="K233" s="7"/>
      <c r="L233" s="7"/>
      <c r="M233" s="7"/>
      <c r="N233" s="7"/>
      <c r="O233" s="7"/>
      <c r="P233" s="7"/>
      <c r="Q233" s="7"/>
      <c r="R233" s="7"/>
      <c r="S233" s="4">
        <f ca="1">HYPERLINK(CONCATENATE("http://ryohoji.g-gee.info/img_sp/card/",INDIRECT(ADDRESS(ROW(),COLUMN()-1)),".jpg"),"☆")</f>
        <v>0</v>
      </c>
    </row>
    <row r="234" spans="1:19" ht="12.75">
      <c r="A234" s="4">
        <v>233</v>
      </c>
      <c r="B234" s="7"/>
      <c r="C234" s="7"/>
      <c r="D234" s="7"/>
      <c r="E234" s="7"/>
      <c r="F234" s="7"/>
      <c r="G234" s="7"/>
      <c r="H234" s="7"/>
      <c r="I234" s="7"/>
      <c r="J234" s="7"/>
      <c r="K234" s="7"/>
      <c r="L234" s="7"/>
      <c r="M234" s="7"/>
      <c r="N234" s="7"/>
      <c r="O234" s="7"/>
      <c r="P234" s="7"/>
      <c r="Q234" s="7"/>
      <c r="R234" s="7"/>
      <c r="S234" s="4">
        <f ca="1">HYPERLINK(CONCATENATE("http://ryohoji.g-gee.info/img_sp/card/",INDIRECT(ADDRESS(ROW(),COLUMN()-1)),".jpg"),"☆")</f>
        <v>0</v>
      </c>
    </row>
    <row r="235" spans="1:19" ht="12.75">
      <c r="A235" s="4">
        <v>234</v>
      </c>
      <c r="B235" s="7"/>
      <c r="C235" s="7"/>
      <c r="D235" s="7"/>
      <c r="E235" s="7"/>
      <c r="F235" s="7"/>
      <c r="G235" s="7"/>
      <c r="H235" s="7"/>
      <c r="I235" s="7"/>
      <c r="J235" s="7"/>
      <c r="K235" s="7"/>
      <c r="L235" s="7"/>
      <c r="M235" s="7"/>
      <c r="N235" s="7"/>
      <c r="O235" s="7"/>
      <c r="P235" s="7"/>
      <c r="Q235" s="7"/>
      <c r="R235" s="7"/>
      <c r="S235" s="4">
        <f ca="1">HYPERLINK(CONCATENATE("http://ryohoji.g-gee.info/img_sp/card/",INDIRECT(ADDRESS(ROW(),COLUMN()-1)),".jpg"),"☆")</f>
        <v>0</v>
      </c>
    </row>
    <row r="236" spans="1:19" ht="12.75">
      <c r="A236" s="4">
        <v>235</v>
      </c>
      <c r="B236" s="7"/>
      <c r="C236" s="7"/>
      <c r="D236" s="7"/>
      <c r="E236" s="7"/>
      <c r="F236" s="7"/>
      <c r="G236" s="7"/>
      <c r="H236" s="7"/>
      <c r="I236" s="7"/>
      <c r="J236" s="7"/>
      <c r="K236" s="7"/>
      <c r="L236" s="7"/>
      <c r="M236" s="7"/>
      <c r="N236" s="7"/>
      <c r="O236" s="7"/>
      <c r="P236" s="7"/>
      <c r="Q236" s="7"/>
      <c r="R236" s="7"/>
      <c r="S236" s="4">
        <f ca="1">HYPERLINK(CONCATENATE("http://ryohoji.g-gee.info/img_sp/card/",INDIRECT(ADDRESS(ROW(),COLUMN()-1)),".jpg"),"☆")</f>
        <v>0</v>
      </c>
    </row>
    <row r="237" spans="1:19" ht="12.75">
      <c r="A237" s="4">
        <v>236</v>
      </c>
      <c r="B237" s="7"/>
      <c r="C237" s="7"/>
      <c r="D237" s="7"/>
      <c r="E237" s="7"/>
      <c r="F237" s="7"/>
      <c r="G237" s="7"/>
      <c r="H237" s="7"/>
      <c r="I237" s="7"/>
      <c r="J237" s="7"/>
      <c r="K237" s="7"/>
      <c r="L237" s="7"/>
      <c r="M237" s="7"/>
      <c r="N237" s="7"/>
      <c r="O237" s="7"/>
      <c r="P237" s="7"/>
      <c r="Q237" s="7"/>
      <c r="R237" s="7"/>
      <c r="S237" s="4">
        <f ca="1">HYPERLINK(CONCATENATE("http://ryohoji.g-gee.info/img_sp/card/",INDIRECT(ADDRESS(ROW(),COLUMN()-1)),".jpg"),"☆")</f>
        <v>0</v>
      </c>
    </row>
    <row r="238" spans="1:19" ht="12.75">
      <c r="A238" s="4">
        <v>237</v>
      </c>
      <c r="B238" s="7"/>
      <c r="C238" s="7"/>
      <c r="D238" s="7"/>
      <c r="E238" s="7"/>
      <c r="F238" s="7"/>
      <c r="G238" s="7"/>
      <c r="H238" s="7"/>
      <c r="I238" s="7"/>
      <c r="J238" s="7"/>
      <c r="K238" s="7"/>
      <c r="L238" s="7"/>
      <c r="M238" s="7"/>
      <c r="N238" s="7"/>
      <c r="O238" s="7"/>
      <c r="P238" s="7"/>
      <c r="Q238" s="7"/>
      <c r="R238" s="7"/>
      <c r="S238" s="4">
        <f ca="1">HYPERLINK(CONCATENATE("http://ryohoji.g-gee.info/img_sp/card/",INDIRECT(ADDRESS(ROW(),COLUMN()-1)),".jpg"),"☆")</f>
        <v>0</v>
      </c>
    </row>
    <row r="239" spans="1:19" ht="12.75">
      <c r="A239" s="4">
        <v>238</v>
      </c>
      <c r="B239" s="7"/>
      <c r="C239" s="7"/>
      <c r="D239" s="7"/>
      <c r="E239" s="7"/>
      <c r="F239" s="7"/>
      <c r="G239" s="7"/>
      <c r="H239" s="7"/>
      <c r="I239" s="7"/>
      <c r="J239" s="7"/>
      <c r="K239" s="7"/>
      <c r="L239" s="7"/>
      <c r="M239" s="7"/>
      <c r="N239" s="7"/>
      <c r="O239" s="7"/>
      <c r="P239" s="7"/>
      <c r="Q239" s="7"/>
      <c r="R239" s="7"/>
      <c r="S239" s="4">
        <f ca="1">HYPERLINK(CONCATENATE("http://ryohoji.g-gee.info/img_sp/card/",INDIRECT(ADDRESS(ROW(),COLUMN()-1)),".jpg"),"☆")</f>
        <v>0</v>
      </c>
    </row>
    <row r="240" spans="1:19" ht="12.75">
      <c r="A240" s="4">
        <v>239</v>
      </c>
      <c r="B240" s="7"/>
      <c r="C240" s="7"/>
      <c r="D240" s="7"/>
      <c r="E240" s="7"/>
      <c r="F240" s="7"/>
      <c r="G240" s="7"/>
      <c r="H240" s="7"/>
      <c r="I240" s="7"/>
      <c r="J240" s="7"/>
      <c r="K240" s="7"/>
      <c r="L240" s="7"/>
      <c r="M240" s="7"/>
      <c r="N240" s="7"/>
      <c r="O240" s="7"/>
      <c r="P240" s="7"/>
      <c r="Q240" s="7"/>
      <c r="R240" s="7"/>
      <c r="S240" s="4">
        <f ca="1">HYPERLINK(CONCATENATE("http://ryohoji.g-gee.info/img_sp/card/",INDIRECT(ADDRESS(ROW(),COLUMN()-1)),".jpg"),"☆")</f>
        <v>0</v>
      </c>
    </row>
    <row r="241" spans="1:19" ht="12.75">
      <c r="A241" s="4">
        <v>240</v>
      </c>
      <c r="B241" s="7"/>
      <c r="C241" s="7"/>
      <c r="D241" s="7"/>
      <c r="E241" s="7"/>
      <c r="F241" s="7"/>
      <c r="G241" s="7"/>
      <c r="H241" s="7"/>
      <c r="I241" s="7"/>
      <c r="J241" s="7"/>
      <c r="K241" s="7"/>
      <c r="L241" s="7"/>
      <c r="M241" s="7"/>
      <c r="N241" s="7"/>
      <c r="O241" s="7"/>
      <c r="P241" s="7"/>
      <c r="Q241" s="7"/>
      <c r="R241" s="7"/>
      <c r="S241" s="4">
        <f ca="1">HYPERLINK(CONCATENATE("http://ryohoji.g-gee.info/img_sp/card/",INDIRECT(ADDRESS(ROW(),COLUMN()-1)),".jpg"),"☆")</f>
        <v>0</v>
      </c>
    </row>
    <row r="242" spans="1:19" ht="12.75">
      <c r="A242" s="4">
        <v>241</v>
      </c>
      <c r="B242" s="7"/>
      <c r="C242" s="7"/>
      <c r="D242" s="7"/>
      <c r="E242" s="7"/>
      <c r="F242" s="7"/>
      <c r="G242" s="7"/>
      <c r="H242" s="7"/>
      <c r="I242" s="7"/>
      <c r="J242" s="7"/>
      <c r="K242" s="7"/>
      <c r="L242" s="7"/>
      <c r="M242" s="7"/>
      <c r="N242" s="7"/>
      <c r="O242" s="7"/>
      <c r="P242" s="7"/>
      <c r="Q242" s="7"/>
      <c r="R242" s="7"/>
      <c r="S242" s="4">
        <f ca="1">HYPERLINK(CONCATENATE("http://ryohoji.g-gee.info/img_sp/card/",INDIRECT(ADDRESS(ROW(),COLUMN()-1)),".jpg"),"☆")</f>
        <v>0</v>
      </c>
    </row>
    <row r="243" spans="1:19" ht="12.75">
      <c r="A243" s="4">
        <v>242</v>
      </c>
      <c r="B243" s="7"/>
      <c r="C243" s="7"/>
      <c r="D243" s="7"/>
      <c r="E243" s="7"/>
      <c r="F243" s="7"/>
      <c r="G243" s="7"/>
      <c r="H243" s="7"/>
      <c r="I243" s="7"/>
      <c r="J243" s="7"/>
      <c r="K243" s="7"/>
      <c r="L243" s="7"/>
      <c r="M243" s="7"/>
      <c r="N243" s="7"/>
      <c r="O243" s="7"/>
      <c r="P243" s="7"/>
      <c r="Q243" s="7"/>
      <c r="R243" s="7"/>
      <c r="S243" s="4">
        <f ca="1">HYPERLINK(CONCATENATE("http://ryohoji.g-gee.info/img_sp/card/",INDIRECT(ADDRESS(ROW(),COLUMN()-1)),".jpg"),"☆")</f>
        <v>0</v>
      </c>
    </row>
    <row r="244" spans="1:19" ht="12.75">
      <c r="A244" s="4">
        <v>243</v>
      </c>
      <c r="B244" s="7"/>
      <c r="C244" s="7"/>
      <c r="D244" s="7"/>
      <c r="E244" s="7"/>
      <c r="F244" s="7"/>
      <c r="G244" s="7"/>
      <c r="H244" s="7"/>
      <c r="I244" s="7"/>
      <c r="J244" s="7"/>
      <c r="K244" s="7"/>
      <c r="L244" s="7"/>
      <c r="M244" s="7"/>
      <c r="N244" s="7"/>
      <c r="O244" s="7"/>
      <c r="P244" s="7"/>
      <c r="Q244" s="7"/>
      <c r="R244" s="7"/>
      <c r="S244" s="4">
        <f ca="1">HYPERLINK(CONCATENATE("http://ryohoji.g-gee.info/img_sp/card/",INDIRECT(ADDRESS(ROW(),COLUMN()-1)),".jpg"),"☆")</f>
        <v>0</v>
      </c>
    </row>
    <row r="245" spans="1:19" ht="12.75">
      <c r="A245" s="4">
        <v>244</v>
      </c>
      <c r="B245" s="7"/>
      <c r="C245" s="7"/>
      <c r="D245" s="7"/>
      <c r="E245" s="7"/>
      <c r="F245" s="7"/>
      <c r="G245" s="7"/>
      <c r="H245" s="7"/>
      <c r="I245" s="7"/>
      <c r="J245" s="7"/>
      <c r="K245" s="7"/>
      <c r="L245" s="7"/>
      <c r="M245" s="7"/>
      <c r="N245" s="7"/>
      <c r="O245" s="7"/>
      <c r="P245" s="7"/>
      <c r="Q245" s="7"/>
      <c r="R245" s="7"/>
      <c r="S245" s="4">
        <f ca="1">HYPERLINK(CONCATENATE("http://ryohoji.g-gee.info/img_sp/card/",INDIRECT(ADDRESS(ROW(),COLUMN()-1)),".jpg"),"☆")</f>
        <v>0</v>
      </c>
    </row>
    <row r="246" spans="1:19" ht="12.75">
      <c r="A246" s="4">
        <v>245</v>
      </c>
      <c r="B246" s="7"/>
      <c r="C246" s="7"/>
      <c r="D246" s="7"/>
      <c r="E246" s="7"/>
      <c r="F246" s="7"/>
      <c r="G246" s="7"/>
      <c r="H246" s="7"/>
      <c r="I246" s="7"/>
      <c r="J246" s="7"/>
      <c r="K246" s="7"/>
      <c r="L246" s="7"/>
      <c r="M246" s="7"/>
      <c r="N246" s="7"/>
      <c r="O246" s="7"/>
      <c r="P246" s="7"/>
      <c r="Q246" s="7"/>
      <c r="R246" s="7"/>
      <c r="S246" s="4">
        <f ca="1">HYPERLINK(CONCATENATE("http://ryohoji.g-gee.info/img_sp/card/",INDIRECT(ADDRESS(ROW(),COLUMN()-1)),".jpg"),"☆")</f>
        <v>0</v>
      </c>
    </row>
    <row r="247" spans="1:19" ht="12.75">
      <c r="A247" s="4">
        <v>246</v>
      </c>
      <c r="B247" s="7"/>
      <c r="C247" s="7"/>
      <c r="D247" s="7"/>
      <c r="E247" s="7"/>
      <c r="F247" s="7"/>
      <c r="G247" s="7"/>
      <c r="H247" s="7"/>
      <c r="I247" s="7"/>
      <c r="J247" s="7"/>
      <c r="K247" s="7"/>
      <c r="L247" s="7"/>
      <c r="M247" s="7"/>
      <c r="N247" s="7"/>
      <c r="O247" s="7"/>
      <c r="P247" s="7"/>
      <c r="Q247" s="7"/>
      <c r="R247" s="7"/>
      <c r="S247" s="4">
        <f ca="1">HYPERLINK(CONCATENATE("http://ryohoji.g-gee.info/img_sp/card/",INDIRECT(ADDRESS(ROW(),COLUMN()-1)),".jpg"),"☆")</f>
        <v>0</v>
      </c>
    </row>
    <row r="248" spans="1:19" ht="12.75">
      <c r="A248" s="4">
        <v>247</v>
      </c>
      <c r="B248" s="7"/>
      <c r="C248" s="7"/>
      <c r="D248" s="7"/>
      <c r="E248" s="7"/>
      <c r="F248" s="7"/>
      <c r="G248" s="7"/>
      <c r="H248" s="7"/>
      <c r="I248" s="7"/>
      <c r="J248" s="7"/>
      <c r="K248" s="7"/>
      <c r="L248" s="7"/>
      <c r="M248" s="7"/>
      <c r="N248" s="7"/>
      <c r="O248" s="7"/>
      <c r="P248" s="7"/>
      <c r="Q248" s="7"/>
      <c r="R248" s="7"/>
      <c r="S248" s="4">
        <f ca="1">HYPERLINK(CONCATENATE("http://ryohoji.g-gee.info/img_sp/card/",INDIRECT(ADDRESS(ROW(),COLUMN()-1)),".jpg"),"☆")</f>
        <v>0</v>
      </c>
    </row>
    <row r="249" spans="1:19" ht="12.75">
      <c r="A249" s="4">
        <v>248</v>
      </c>
      <c r="B249" s="7"/>
      <c r="C249" s="7"/>
      <c r="D249" s="7"/>
      <c r="E249" s="7"/>
      <c r="F249" s="7"/>
      <c r="G249" s="7"/>
      <c r="H249" s="7"/>
      <c r="I249" s="7"/>
      <c r="J249" s="7"/>
      <c r="K249" s="7"/>
      <c r="L249" s="7"/>
      <c r="M249" s="7"/>
      <c r="N249" s="7"/>
      <c r="O249" s="7"/>
      <c r="P249" s="7"/>
      <c r="Q249" s="7"/>
      <c r="R249" s="7"/>
      <c r="S249" s="4">
        <f ca="1">HYPERLINK(CONCATENATE("http://ryohoji.g-gee.info/img_sp/card/",INDIRECT(ADDRESS(ROW(),COLUMN()-1)),".jpg"),"☆")</f>
        <v>0</v>
      </c>
    </row>
    <row r="250" spans="1:19" ht="12.75">
      <c r="A250" s="4">
        <v>249</v>
      </c>
      <c r="B250" s="7"/>
      <c r="C250" s="7"/>
      <c r="D250" s="7"/>
      <c r="E250" s="7"/>
      <c r="F250" s="7"/>
      <c r="G250" s="7"/>
      <c r="H250" s="7"/>
      <c r="I250" s="7"/>
      <c r="J250" s="7"/>
      <c r="K250" s="7"/>
      <c r="L250" s="7"/>
      <c r="M250" s="7"/>
      <c r="N250" s="7"/>
      <c r="O250" s="7"/>
      <c r="P250" s="7"/>
      <c r="Q250" s="7"/>
      <c r="R250" s="7"/>
      <c r="S250" s="4">
        <f ca="1">HYPERLINK(CONCATENATE("http://ryohoji.g-gee.info/img_sp/card/",INDIRECT(ADDRESS(ROW(),COLUMN()-1)),".jpg"),"☆")</f>
        <v>0</v>
      </c>
    </row>
    <row r="251" spans="1:19" ht="12.75">
      <c r="A251" s="4">
        <v>250</v>
      </c>
      <c r="B251" s="7"/>
      <c r="C251" s="7"/>
      <c r="D251" s="7"/>
      <c r="E251" s="7"/>
      <c r="F251" s="7"/>
      <c r="G251" s="7"/>
      <c r="H251" s="7"/>
      <c r="I251" s="7"/>
      <c r="J251" s="7"/>
      <c r="K251" s="7"/>
      <c r="L251" s="7"/>
      <c r="M251" s="7"/>
      <c r="N251" s="7"/>
      <c r="O251" s="7"/>
      <c r="P251" s="7"/>
      <c r="Q251" s="7"/>
      <c r="R251" s="7"/>
      <c r="S251" s="4">
        <f ca="1">HYPERLINK(CONCATENATE("http://ryohoji.g-gee.info/img_sp/card/",INDIRECT(ADDRESS(ROW(),COLUMN()-1)),".jpg"),"☆")</f>
        <v>0</v>
      </c>
    </row>
    <row r="252" spans="1:19" ht="12.75">
      <c r="A252" s="4">
        <v>251</v>
      </c>
      <c r="B252" s="7"/>
      <c r="C252" s="7"/>
      <c r="D252" s="7"/>
      <c r="E252" s="7"/>
      <c r="F252" s="7"/>
      <c r="G252" s="7"/>
      <c r="H252" s="7"/>
      <c r="I252" s="7"/>
      <c r="J252" s="7"/>
      <c r="K252" s="7"/>
      <c r="L252" s="7"/>
      <c r="M252" s="7"/>
      <c r="N252" s="7"/>
      <c r="O252" s="7"/>
      <c r="P252" s="7"/>
      <c r="Q252" s="7"/>
      <c r="R252" s="7"/>
      <c r="S252" s="4">
        <f ca="1">HYPERLINK(CONCATENATE("http://ryohoji.g-gee.info/img_sp/card/",INDIRECT(ADDRESS(ROW(),COLUMN()-1)),".jpg"),"☆")</f>
        <v>0</v>
      </c>
    </row>
    <row r="253" spans="1:19" ht="12.75">
      <c r="A253" s="4">
        <v>252</v>
      </c>
      <c r="B253" s="7"/>
      <c r="C253" s="7"/>
      <c r="D253" s="7"/>
      <c r="E253" s="7"/>
      <c r="F253" s="7"/>
      <c r="G253" s="7"/>
      <c r="H253" s="7"/>
      <c r="I253" s="7"/>
      <c r="J253" s="7"/>
      <c r="K253" s="7"/>
      <c r="L253" s="7"/>
      <c r="M253" s="7"/>
      <c r="N253" s="7"/>
      <c r="O253" s="7"/>
      <c r="P253" s="7"/>
      <c r="Q253" s="7"/>
      <c r="R253" s="7"/>
      <c r="S253" s="4">
        <f ca="1">HYPERLINK(CONCATENATE("http://ryohoji.g-gee.info/img_sp/card/",INDIRECT(ADDRESS(ROW(),COLUMN()-1)),".jpg"),"☆")</f>
        <v>0</v>
      </c>
    </row>
    <row r="254" spans="1:19" ht="12.75">
      <c r="A254" s="4">
        <v>253</v>
      </c>
      <c r="B254" s="7"/>
      <c r="C254" s="7"/>
      <c r="D254" s="7"/>
      <c r="E254" s="7"/>
      <c r="F254" s="7"/>
      <c r="G254" s="7"/>
      <c r="H254" s="7"/>
      <c r="I254" s="7"/>
      <c r="J254" s="7"/>
      <c r="K254" s="7"/>
      <c r="L254" s="7"/>
      <c r="M254" s="7"/>
      <c r="N254" s="7"/>
      <c r="O254" s="7"/>
      <c r="P254" s="7"/>
      <c r="Q254" s="7"/>
      <c r="R254" s="7"/>
      <c r="S254" s="4">
        <f ca="1">HYPERLINK(CONCATENATE("http://ryohoji.g-gee.info/img_sp/card/",INDIRECT(ADDRESS(ROW(),COLUMN()-1)),".jpg"),"☆")</f>
        <v>0</v>
      </c>
    </row>
    <row r="255" spans="1:19" ht="12.75">
      <c r="A255" s="4">
        <v>254</v>
      </c>
      <c r="B255" s="7"/>
      <c r="C255" s="7"/>
      <c r="D255" s="7"/>
      <c r="E255" s="7"/>
      <c r="F255" s="7"/>
      <c r="G255" s="7"/>
      <c r="H255" s="7"/>
      <c r="I255" s="7"/>
      <c r="J255" s="7"/>
      <c r="K255" s="7"/>
      <c r="L255" s="7"/>
      <c r="M255" s="7"/>
      <c r="N255" s="7"/>
      <c r="O255" s="7"/>
      <c r="P255" s="7"/>
      <c r="Q255" s="7"/>
      <c r="R255" s="7"/>
      <c r="S255" s="4">
        <f ca="1">HYPERLINK(CONCATENATE("http://ryohoji.g-gee.info/img_sp/card/",INDIRECT(ADDRESS(ROW(),COLUMN()-1)),".jpg"),"☆")</f>
        <v>0</v>
      </c>
    </row>
    <row r="256" spans="1:19" ht="12.75">
      <c r="A256" s="4">
        <v>255</v>
      </c>
      <c r="B256" s="7"/>
      <c r="C256" s="7"/>
      <c r="D256" s="7"/>
      <c r="E256" s="7"/>
      <c r="F256" s="7"/>
      <c r="G256" s="7"/>
      <c r="H256" s="7"/>
      <c r="I256" s="7"/>
      <c r="J256" s="7"/>
      <c r="K256" s="7"/>
      <c r="L256" s="7"/>
      <c r="M256" s="7"/>
      <c r="N256" s="7"/>
      <c r="O256" s="7"/>
      <c r="P256" s="7"/>
      <c r="Q256" s="7"/>
      <c r="R256" s="7"/>
      <c r="S256" s="4">
        <f ca="1">HYPERLINK(CONCATENATE("http://ryohoji.g-gee.info/img_sp/card/",INDIRECT(ADDRESS(ROW(),COLUMN()-1)),".jpg"),"☆")</f>
        <v>0</v>
      </c>
    </row>
    <row r="257" spans="1:19" ht="12.75">
      <c r="A257" s="4">
        <v>256</v>
      </c>
      <c r="B257" s="7"/>
      <c r="C257" s="7"/>
      <c r="D257" s="7"/>
      <c r="E257" s="7"/>
      <c r="F257" s="7"/>
      <c r="G257" s="7"/>
      <c r="H257" s="7"/>
      <c r="I257" s="7"/>
      <c r="J257" s="7"/>
      <c r="K257" s="7"/>
      <c r="L257" s="7"/>
      <c r="M257" s="7"/>
      <c r="N257" s="7"/>
      <c r="O257" s="7"/>
      <c r="P257" s="7"/>
      <c r="Q257" s="7"/>
      <c r="R257" s="7"/>
      <c r="S257" s="4">
        <f ca="1">HYPERLINK(CONCATENATE("http://ryohoji.g-gee.info/img_sp/card/",INDIRECT(ADDRESS(ROW(),COLUMN()-1)),".jpg"),"☆")</f>
        <v>0</v>
      </c>
    </row>
    <row r="258" spans="1:19" ht="12.75">
      <c r="A258" s="4">
        <v>257</v>
      </c>
      <c r="B258" s="7"/>
      <c r="C258" s="7"/>
      <c r="D258" s="7"/>
      <c r="E258" s="7"/>
      <c r="F258" s="7"/>
      <c r="G258" s="7"/>
      <c r="H258" s="7"/>
      <c r="I258" s="7"/>
      <c r="J258" s="7"/>
      <c r="K258" s="7"/>
      <c r="L258" s="7"/>
      <c r="M258" s="7"/>
      <c r="N258" s="7"/>
      <c r="O258" s="7"/>
      <c r="P258" s="7"/>
      <c r="Q258" s="7"/>
      <c r="R258" s="7"/>
      <c r="S258" s="4">
        <f ca="1">HYPERLINK(CONCATENATE("http://ryohoji.g-gee.info/img_sp/card/",INDIRECT(ADDRESS(ROW(),COLUMN()-1)),".jpg"),"☆")</f>
        <v>0</v>
      </c>
    </row>
    <row r="259" spans="1:19" ht="12.75">
      <c r="A259" s="4">
        <v>258</v>
      </c>
      <c r="B259" s="7"/>
      <c r="C259" s="7"/>
      <c r="D259" s="7"/>
      <c r="E259" s="7"/>
      <c r="F259" s="7"/>
      <c r="G259" s="7"/>
      <c r="H259" s="7"/>
      <c r="I259" s="7"/>
      <c r="J259" s="7"/>
      <c r="K259" s="7"/>
      <c r="L259" s="7"/>
      <c r="M259" s="7"/>
      <c r="N259" s="7"/>
      <c r="O259" s="7"/>
      <c r="P259" s="7"/>
      <c r="Q259" s="7"/>
      <c r="R259" s="7"/>
      <c r="S259" s="4">
        <f ca="1">HYPERLINK(CONCATENATE("http://ryohoji.g-gee.info/img_sp/card/",INDIRECT(ADDRESS(ROW(),COLUMN()-1)),".jpg"),"☆")</f>
        <v>0</v>
      </c>
    </row>
    <row r="260" spans="1:19" ht="12.75">
      <c r="A260" s="4">
        <v>259</v>
      </c>
      <c r="B260" s="7"/>
      <c r="C260" s="7"/>
      <c r="D260" s="7"/>
      <c r="E260" s="7"/>
      <c r="F260" s="7"/>
      <c r="G260" s="7"/>
      <c r="H260" s="7"/>
      <c r="I260" s="7"/>
      <c r="J260" s="7"/>
      <c r="K260" s="7"/>
      <c r="L260" s="7"/>
      <c r="M260" s="7"/>
      <c r="N260" s="7"/>
      <c r="O260" s="7"/>
      <c r="P260" s="7"/>
      <c r="Q260" s="7"/>
      <c r="R260" s="7"/>
      <c r="S260" s="4">
        <f ca="1">HYPERLINK(CONCATENATE("http://ryohoji.g-gee.info/img_sp/card/",INDIRECT(ADDRESS(ROW(),COLUMN()-1)),".jpg"),"☆")</f>
        <v>0</v>
      </c>
    </row>
    <row r="261" spans="1:19" ht="12.75">
      <c r="A261" s="4">
        <v>260</v>
      </c>
      <c r="B261" s="7"/>
      <c r="C261" s="7"/>
      <c r="D261" s="7"/>
      <c r="E261" s="7"/>
      <c r="F261" s="7"/>
      <c r="G261" s="7"/>
      <c r="H261" s="7"/>
      <c r="I261" s="7"/>
      <c r="J261" s="7"/>
      <c r="K261" s="7"/>
      <c r="L261" s="7"/>
      <c r="M261" s="7"/>
      <c r="N261" s="7"/>
      <c r="O261" s="7"/>
      <c r="P261" s="7"/>
      <c r="Q261" s="7"/>
      <c r="R261" s="7"/>
      <c r="S261" s="4">
        <f ca="1">HYPERLINK(CONCATENATE("http://ryohoji.g-gee.info/img_sp/card/",INDIRECT(ADDRESS(ROW(),COLUMN()-1)),".jpg"),"☆")</f>
        <v>0</v>
      </c>
    </row>
    <row r="262" spans="1:19" ht="12.75">
      <c r="A262" s="4">
        <v>261</v>
      </c>
      <c r="B262" s="7"/>
      <c r="C262" s="7"/>
      <c r="D262" s="7"/>
      <c r="E262" s="7"/>
      <c r="F262" s="7"/>
      <c r="G262" s="7"/>
      <c r="H262" s="7"/>
      <c r="I262" s="7"/>
      <c r="J262" s="7"/>
      <c r="K262" s="7"/>
      <c r="L262" s="7"/>
      <c r="M262" s="7"/>
      <c r="N262" s="7"/>
      <c r="O262" s="7"/>
      <c r="P262" s="7"/>
      <c r="Q262" s="7"/>
      <c r="R262" s="7"/>
      <c r="S262" s="4">
        <f ca="1">HYPERLINK(CONCATENATE("http://ryohoji.g-gee.info/img_sp/card/",INDIRECT(ADDRESS(ROW(),COLUMN()-1)),".jpg"),"☆")</f>
        <v>0</v>
      </c>
    </row>
    <row r="263" spans="1:19" ht="12.75">
      <c r="A263" s="4">
        <v>262</v>
      </c>
      <c r="B263" s="7"/>
      <c r="C263" s="7"/>
      <c r="D263" s="7"/>
      <c r="E263" s="7"/>
      <c r="F263" s="7"/>
      <c r="G263" s="7"/>
      <c r="H263" s="7"/>
      <c r="I263" s="7"/>
      <c r="J263" s="7"/>
      <c r="K263" s="7"/>
      <c r="L263" s="7"/>
      <c r="M263" s="7"/>
      <c r="N263" s="7"/>
      <c r="O263" s="7"/>
      <c r="P263" s="7"/>
      <c r="Q263" s="7"/>
      <c r="R263" s="7"/>
      <c r="S263" s="4">
        <f ca="1">HYPERLINK(CONCATENATE("http://ryohoji.g-gee.info/img_sp/card/",INDIRECT(ADDRESS(ROW(),COLUMN()-1)),".jpg"),"☆")</f>
        <v>0</v>
      </c>
    </row>
    <row r="264" spans="1:19" ht="12.75">
      <c r="A264" s="4">
        <v>263</v>
      </c>
      <c r="B264" s="7"/>
      <c r="C264" s="7"/>
      <c r="D264" s="7"/>
      <c r="E264" s="7"/>
      <c r="F264" s="7"/>
      <c r="G264" s="7"/>
      <c r="H264" s="7"/>
      <c r="I264" s="7"/>
      <c r="J264" s="7"/>
      <c r="K264" s="7"/>
      <c r="L264" s="7"/>
      <c r="M264" s="7"/>
      <c r="N264" s="7"/>
      <c r="O264" s="7"/>
      <c r="P264" s="7"/>
      <c r="Q264" s="7"/>
      <c r="R264" s="7"/>
      <c r="S264" s="4">
        <f ca="1">HYPERLINK(CONCATENATE("http://ryohoji.g-gee.info/img_sp/card/",INDIRECT(ADDRESS(ROW(),COLUMN()-1)),".jpg"),"☆")</f>
        <v>0</v>
      </c>
    </row>
    <row r="265" spans="1:19" ht="12.75">
      <c r="A265" s="4">
        <v>264</v>
      </c>
      <c r="B265" s="7"/>
      <c r="C265" s="7"/>
      <c r="D265" s="7"/>
      <c r="E265" s="7"/>
      <c r="F265" s="7"/>
      <c r="G265" s="7"/>
      <c r="H265" s="7"/>
      <c r="I265" s="7"/>
      <c r="J265" s="7"/>
      <c r="K265" s="7"/>
      <c r="L265" s="7"/>
      <c r="M265" s="7"/>
      <c r="N265" s="7"/>
      <c r="O265" s="7"/>
      <c r="P265" s="7"/>
      <c r="Q265" s="7"/>
      <c r="R265" s="7"/>
      <c r="S265" s="4">
        <f ca="1">HYPERLINK(CONCATENATE("http://ryohoji.g-gee.info/img_sp/card/",INDIRECT(ADDRESS(ROW(),COLUMN()-1)),".jpg"),"☆")</f>
        <v>0</v>
      </c>
    </row>
    <row r="266" spans="1:19" ht="12.75">
      <c r="A266" s="4">
        <v>265</v>
      </c>
      <c r="B266" s="7"/>
      <c r="C266" s="7"/>
      <c r="D266" s="7"/>
      <c r="E266" s="7"/>
      <c r="F266" s="7"/>
      <c r="G266" s="7"/>
      <c r="H266" s="7"/>
      <c r="I266" s="7"/>
      <c r="J266" s="7"/>
      <c r="K266" s="7"/>
      <c r="L266" s="7"/>
      <c r="M266" s="7"/>
      <c r="N266" s="7"/>
      <c r="O266" s="7"/>
      <c r="P266" s="7"/>
      <c r="Q266" s="7"/>
      <c r="R266" s="7"/>
      <c r="S266" s="4">
        <f ca="1">HYPERLINK(CONCATENATE("http://ryohoji.g-gee.info/img_sp/card/",INDIRECT(ADDRESS(ROW(),COLUMN()-1)),".jpg"),"☆")</f>
        <v>0</v>
      </c>
    </row>
    <row r="267" spans="1:19" ht="12.75">
      <c r="A267" s="4">
        <v>266</v>
      </c>
      <c r="B267" s="7"/>
      <c r="C267" s="7"/>
      <c r="D267" s="7"/>
      <c r="E267" s="7"/>
      <c r="F267" s="7"/>
      <c r="G267" s="7"/>
      <c r="H267" s="7"/>
      <c r="I267" s="7"/>
      <c r="J267" s="7"/>
      <c r="K267" s="7"/>
      <c r="L267" s="7"/>
      <c r="M267" s="7"/>
      <c r="N267" s="7"/>
      <c r="O267" s="7"/>
      <c r="P267" s="7"/>
      <c r="Q267" s="7"/>
      <c r="R267" s="7"/>
      <c r="S267" s="4">
        <f ca="1">HYPERLINK(CONCATENATE("http://ryohoji.g-gee.info/img_sp/card/",INDIRECT(ADDRESS(ROW(),COLUMN()-1)),".jpg"),"☆")</f>
        <v>0</v>
      </c>
    </row>
    <row r="268" spans="1:19" ht="12.75">
      <c r="A268" s="4">
        <v>267</v>
      </c>
      <c r="B268" s="7"/>
      <c r="C268" s="7"/>
      <c r="D268" s="7"/>
      <c r="E268" s="7"/>
      <c r="F268" s="7"/>
      <c r="G268" s="7"/>
      <c r="H268" s="7"/>
      <c r="I268" s="7"/>
      <c r="J268" s="7"/>
      <c r="K268" s="7"/>
      <c r="L268" s="7"/>
      <c r="M268" s="7"/>
      <c r="N268" s="7"/>
      <c r="O268" s="7"/>
      <c r="P268" s="7"/>
      <c r="Q268" s="7"/>
      <c r="R268" s="7"/>
      <c r="S268" s="4">
        <f ca="1">HYPERLINK(CONCATENATE("http://ryohoji.g-gee.info/img_sp/card/",INDIRECT(ADDRESS(ROW(),COLUMN()-1)),".jpg"),"☆")</f>
        <v>0</v>
      </c>
    </row>
    <row r="269" spans="1:19" ht="12.75">
      <c r="A269" s="4">
        <v>268</v>
      </c>
      <c r="B269" s="7"/>
      <c r="C269" s="7"/>
      <c r="D269" s="7"/>
      <c r="E269" s="7"/>
      <c r="F269" s="7"/>
      <c r="G269" s="7"/>
      <c r="H269" s="7"/>
      <c r="I269" s="7"/>
      <c r="J269" s="7"/>
      <c r="K269" s="7"/>
      <c r="L269" s="7"/>
      <c r="M269" s="7"/>
      <c r="N269" s="7"/>
      <c r="O269" s="7"/>
      <c r="P269" s="7"/>
      <c r="Q269" s="7"/>
      <c r="R269" s="7"/>
      <c r="S269" s="4">
        <f ca="1">HYPERLINK(CONCATENATE("http://ryohoji.g-gee.info/img_sp/card/",INDIRECT(ADDRESS(ROW(),COLUMN()-1)),".jpg"),"☆")</f>
        <v>0</v>
      </c>
    </row>
    <row r="270" spans="1:19" ht="12.75">
      <c r="A270" s="4">
        <v>269</v>
      </c>
      <c r="B270" s="7"/>
      <c r="C270" s="7"/>
      <c r="D270" s="7"/>
      <c r="E270" s="7"/>
      <c r="F270" s="7"/>
      <c r="G270" s="7"/>
      <c r="H270" s="7"/>
      <c r="I270" s="7"/>
      <c r="J270" s="7"/>
      <c r="K270" s="7"/>
      <c r="L270" s="7"/>
      <c r="M270" s="7"/>
      <c r="N270" s="7"/>
      <c r="O270" s="7"/>
      <c r="P270" s="7"/>
      <c r="Q270" s="7"/>
      <c r="R270" s="7"/>
      <c r="S270" s="4">
        <f ca="1">HYPERLINK(CONCATENATE("http://ryohoji.g-gee.info/img_sp/card/",INDIRECT(ADDRESS(ROW(),COLUMN()-1)),".jpg"),"☆")</f>
        <v>0</v>
      </c>
    </row>
    <row r="271" spans="1:19" ht="12.75">
      <c r="A271" s="4">
        <v>270</v>
      </c>
      <c r="B271" s="7"/>
      <c r="C271" s="7"/>
      <c r="D271" s="7"/>
      <c r="E271" s="7"/>
      <c r="F271" s="7"/>
      <c r="G271" s="7"/>
      <c r="H271" s="7"/>
      <c r="I271" s="7"/>
      <c r="J271" s="7"/>
      <c r="K271" s="7"/>
      <c r="L271" s="7"/>
      <c r="M271" s="7"/>
      <c r="N271" s="7"/>
      <c r="O271" s="7"/>
      <c r="P271" s="7"/>
      <c r="Q271" s="7"/>
      <c r="R271" s="7"/>
      <c r="S271" s="4">
        <f ca="1">HYPERLINK(CONCATENATE("http://ryohoji.g-gee.info/img_sp/card/",INDIRECT(ADDRESS(ROW(),COLUMN()-1)),".jpg"),"☆")</f>
        <v>0</v>
      </c>
    </row>
    <row r="272" spans="1:19" ht="12.75">
      <c r="A272" s="4">
        <v>271</v>
      </c>
      <c r="B272" s="7"/>
      <c r="C272" s="7"/>
      <c r="D272" s="7"/>
      <c r="E272" s="7"/>
      <c r="F272" s="7"/>
      <c r="G272" s="7"/>
      <c r="H272" s="7"/>
      <c r="I272" s="7"/>
      <c r="J272" s="7"/>
      <c r="K272" s="7"/>
      <c r="L272" s="7"/>
      <c r="M272" s="7"/>
      <c r="N272" s="7"/>
      <c r="O272" s="7"/>
      <c r="P272" s="7"/>
      <c r="Q272" s="7"/>
      <c r="R272" s="7"/>
      <c r="S272" s="4">
        <f ca="1">HYPERLINK(CONCATENATE("http://ryohoji.g-gee.info/img_sp/card/",INDIRECT(ADDRESS(ROW(),COLUMN()-1)),".jpg"),"☆")</f>
        <v>0</v>
      </c>
    </row>
    <row r="273" spans="1:19" ht="12.75">
      <c r="A273" s="4">
        <v>272</v>
      </c>
      <c r="B273" s="7"/>
      <c r="C273" s="7"/>
      <c r="D273" s="7"/>
      <c r="E273" s="7"/>
      <c r="F273" s="7"/>
      <c r="G273" s="7"/>
      <c r="H273" s="7"/>
      <c r="I273" s="7"/>
      <c r="J273" s="7"/>
      <c r="K273" s="7"/>
      <c r="L273" s="7"/>
      <c r="M273" s="7"/>
      <c r="N273" s="7"/>
      <c r="O273" s="7"/>
      <c r="P273" s="7"/>
      <c r="Q273" s="7"/>
      <c r="R273" s="7"/>
      <c r="S273" s="4">
        <f ca="1">HYPERLINK(CONCATENATE("http://ryohoji.g-gee.info/img_sp/card/",INDIRECT(ADDRESS(ROW(),COLUMN()-1)),".jpg"),"☆")</f>
        <v>0</v>
      </c>
    </row>
    <row r="274" spans="1:19" ht="12.75">
      <c r="A274" s="4">
        <v>273</v>
      </c>
      <c r="B274" s="7"/>
      <c r="C274" s="7"/>
      <c r="D274" s="7"/>
      <c r="E274" s="7"/>
      <c r="F274" s="7"/>
      <c r="G274" s="7"/>
      <c r="H274" s="7"/>
      <c r="I274" s="7"/>
      <c r="J274" s="7"/>
      <c r="K274" s="7"/>
      <c r="L274" s="7"/>
      <c r="M274" s="7"/>
      <c r="N274" s="7"/>
      <c r="O274" s="7"/>
      <c r="P274" s="7"/>
      <c r="Q274" s="7"/>
      <c r="R274" s="7"/>
      <c r="S274" s="4">
        <f ca="1">HYPERLINK(CONCATENATE("http://ryohoji.g-gee.info/img_sp/card/",INDIRECT(ADDRESS(ROW(),COLUMN()-1)),".jpg"),"☆")</f>
        <v>0</v>
      </c>
    </row>
    <row r="275" spans="1:19" ht="12.75">
      <c r="A275" s="4">
        <v>274</v>
      </c>
      <c r="B275" s="7"/>
      <c r="C275" s="7"/>
      <c r="D275" s="7"/>
      <c r="E275" s="7"/>
      <c r="F275" s="7"/>
      <c r="G275" s="7"/>
      <c r="H275" s="7"/>
      <c r="I275" s="7"/>
      <c r="J275" s="7"/>
      <c r="K275" s="7"/>
      <c r="L275" s="7"/>
      <c r="M275" s="7"/>
      <c r="N275" s="7"/>
      <c r="O275" s="7"/>
      <c r="P275" s="7"/>
      <c r="Q275" s="7"/>
      <c r="R275" s="7"/>
      <c r="S275" s="4">
        <f ca="1">HYPERLINK(CONCATENATE("http://ryohoji.g-gee.info/img_sp/card/",INDIRECT(ADDRESS(ROW(),COLUMN()-1)),".jpg"),"☆")</f>
        <v>0</v>
      </c>
    </row>
    <row r="276" spans="1:19" ht="12.75">
      <c r="A276" s="4">
        <v>275</v>
      </c>
      <c r="B276" s="7"/>
      <c r="C276" s="7"/>
      <c r="D276" s="7"/>
      <c r="E276" s="7"/>
      <c r="F276" s="7"/>
      <c r="G276" s="7"/>
      <c r="H276" s="7"/>
      <c r="I276" s="7"/>
      <c r="J276" s="7"/>
      <c r="K276" s="7"/>
      <c r="L276" s="7"/>
      <c r="M276" s="7"/>
      <c r="N276" s="7"/>
      <c r="O276" s="7"/>
      <c r="P276" s="7"/>
      <c r="Q276" s="7"/>
      <c r="R276" s="7"/>
      <c r="S276" s="4">
        <f ca="1">HYPERLINK(CONCATENATE("http://ryohoji.g-gee.info/img_sp/card/",INDIRECT(ADDRESS(ROW(),COLUMN()-1)),".jpg"),"☆")</f>
        <v>0</v>
      </c>
    </row>
    <row r="277" spans="1:19" ht="12.75">
      <c r="A277" s="4">
        <v>276</v>
      </c>
      <c r="B277" s="7"/>
      <c r="C277" s="7"/>
      <c r="D277" s="7"/>
      <c r="E277" s="7"/>
      <c r="F277" s="7"/>
      <c r="G277" s="7"/>
      <c r="H277" s="7"/>
      <c r="I277" s="7"/>
      <c r="J277" s="7"/>
      <c r="K277" s="7"/>
      <c r="L277" s="7"/>
      <c r="M277" s="7"/>
      <c r="N277" s="7"/>
      <c r="O277" s="7"/>
      <c r="P277" s="7"/>
      <c r="Q277" s="7"/>
      <c r="R277" s="7"/>
      <c r="S277" s="4">
        <f ca="1">HYPERLINK(CONCATENATE("http://ryohoji.g-gee.info/img_sp/card/",INDIRECT(ADDRESS(ROW(),COLUMN()-1)),".jpg"),"☆")</f>
        <v>0</v>
      </c>
    </row>
    <row r="278" spans="1:19" ht="12.75">
      <c r="A278" s="4">
        <v>277</v>
      </c>
      <c r="B278" s="7"/>
      <c r="C278" s="7"/>
      <c r="D278" s="7"/>
      <c r="E278" s="7"/>
      <c r="F278" s="7"/>
      <c r="G278" s="7"/>
      <c r="H278" s="7"/>
      <c r="I278" s="7"/>
      <c r="J278" s="7"/>
      <c r="K278" s="7"/>
      <c r="L278" s="7"/>
      <c r="M278" s="7"/>
      <c r="N278" s="7"/>
      <c r="O278" s="7"/>
      <c r="P278" s="7"/>
      <c r="Q278" s="7"/>
      <c r="R278" s="7"/>
      <c r="S278" s="4">
        <f ca="1">HYPERLINK(CONCATENATE("http://ryohoji.g-gee.info/img_sp/card/",INDIRECT(ADDRESS(ROW(),COLUMN()-1)),".jpg"),"☆")</f>
        <v>0</v>
      </c>
    </row>
    <row r="279" spans="1:19" ht="12.75">
      <c r="A279" s="4">
        <v>278</v>
      </c>
      <c r="B279" s="7"/>
      <c r="C279" s="7"/>
      <c r="D279" s="7"/>
      <c r="E279" s="7"/>
      <c r="F279" s="7"/>
      <c r="G279" s="7"/>
      <c r="H279" s="7"/>
      <c r="I279" s="7"/>
      <c r="J279" s="7"/>
      <c r="K279" s="7"/>
      <c r="L279" s="7"/>
      <c r="M279" s="7"/>
      <c r="N279" s="7"/>
      <c r="O279" s="7"/>
      <c r="P279" s="7"/>
      <c r="Q279" s="7"/>
      <c r="R279" s="7"/>
      <c r="S279" s="4">
        <f ca="1">HYPERLINK(CONCATENATE("http://ryohoji.g-gee.info/img_sp/card/",INDIRECT(ADDRESS(ROW(),COLUMN()-1)),".jpg"),"☆")</f>
        <v>0</v>
      </c>
    </row>
    <row r="280" spans="1:19" ht="12.75">
      <c r="A280" s="4">
        <v>279</v>
      </c>
      <c r="B280" s="7"/>
      <c r="C280" s="7"/>
      <c r="D280" s="7"/>
      <c r="E280" s="7"/>
      <c r="F280" s="7"/>
      <c r="G280" s="7"/>
      <c r="H280" s="7"/>
      <c r="I280" s="7"/>
      <c r="J280" s="7"/>
      <c r="K280" s="7"/>
      <c r="L280" s="7"/>
      <c r="M280" s="7"/>
      <c r="N280" s="7"/>
      <c r="O280" s="7"/>
      <c r="P280" s="7"/>
      <c r="Q280" s="7"/>
      <c r="R280" s="7"/>
      <c r="S280" s="4">
        <f ca="1">HYPERLINK(CONCATENATE("http://ryohoji.g-gee.info/img_sp/card/",INDIRECT(ADDRESS(ROW(),COLUMN()-1)),".jpg"),"☆")</f>
        <v>0</v>
      </c>
    </row>
    <row r="281" spans="1:19" ht="12.75">
      <c r="A281" s="4">
        <v>280</v>
      </c>
      <c r="B281" s="7"/>
      <c r="C281" s="7"/>
      <c r="D281" s="7"/>
      <c r="E281" s="7"/>
      <c r="F281" s="7"/>
      <c r="G281" s="7"/>
      <c r="H281" s="7"/>
      <c r="I281" s="7"/>
      <c r="J281" s="7"/>
      <c r="K281" s="7"/>
      <c r="L281" s="7"/>
      <c r="M281" s="7"/>
      <c r="N281" s="7"/>
      <c r="O281" s="7"/>
      <c r="P281" s="7"/>
      <c r="Q281" s="7"/>
      <c r="R281" s="7"/>
      <c r="S281" s="4">
        <f ca="1">HYPERLINK(CONCATENATE("http://ryohoji.g-gee.info/img_sp/card/",INDIRECT(ADDRESS(ROW(),COLUMN()-1)),".jpg"),"☆")</f>
        <v>0</v>
      </c>
    </row>
    <row r="282" spans="1:19" ht="12.75">
      <c r="A282" s="4">
        <v>281</v>
      </c>
      <c r="B282" s="7"/>
      <c r="C282" s="7"/>
      <c r="D282" s="7"/>
      <c r="E282" s="7"/>
      <c r="F282" s="7"/>
      <c r="G282" s="7"/>
      <c r="H282" s="7"/>
      <c r="I282" s="7"/>
      <c r="J282" s="7"/>
      <c r="K282" s="7"/>
      <c r="L282" s="7"/>
      <c r="M282" s="7"/>
      <c r="N282" s="7"/>
      <c r="O282" s="7"/>
      <c r="P282" s="7"/>
      <c r="Q282" s="7"/>
      <c r="R282" s="7"/>
      <c r="S282" s="4">
        <f ca="1">HYPERLINK(CONCATENATE("http://ryohoji.g-gee.info/img_sp/card/",INDIRECT(ADDRESS(ROW(),COLUMN()-1)),".jpg"),"☆")</f>
        <v>0</v>
      </c>
    </row>
    <row r="283" spans="1:19" ht="12.75">
      <c r="A283" s="4">
        <v>282</v>
      </c>
      <c r="B283" s="7"/>
      <c r="C283" s="7"/>
      <c r="D283" s="7"/>
      <c r="E283" s="7"/>
      <c r="F283" s="7"/>
      <c r="G283" s="7"/>
      <c r="H283" s="7"/>
      <c r="I283" s="7"/>
      <c r="J283" s="7"/>
      <c r="K283" s="7"/>
      <c r="L283" s="7"/>
      <c r="M283" s="7"/>
      <c r="N283" s="7"/>
      <c r="O283" s="7"/>
      <c r="P283" s="7"/>
      <c r="Q283" s="7"/>
      <c r="R283" s="7"/>
      <c r="S283" s="4">
        <f ca="1">HYPERLINK(CONCATENATE("http://ryohoji.g-gee.info/img_sp/card/",INDIRECT(ADDRESS(ROW(),COLUMN()-1)),".jpg"),"☆")</f>
        <v>0</v>
      </c>
    </row>
    <row r="284" spans="1:19" ht="12.75">
      <c r="A284" s="4">
        <v>283</v>
      </c>
      <c r="B284" s="7"/>
      <c r="C284" s="7"/>
      <c r="D284" s="7"/>
      <c r="E284" s="7"/>
      <c r="F284" s="7"/>
      <c r="G284" s="7"/>
      <c r="H284" s="7"/>
      <c r="I284" s="7"/>
      <c r="J284" s="7"/>
      <c r="K284" s="7"/>
      <c r="L284" s="7"/>
      <c r="M284" s="7"/>
      <c r="N284" s="7"/>
      <c r="O284" s="7"/>
      <c r="P284" s="7"/>
      <c r="Q284" s="7"/>
      <c r="R284" s="7"/>
      <c r="S284" s="4">
        <f ca="1">HYPERLINK(CONCATENATE("http://ryohoji.g-gee.info/img_sp/card/",INDIRECT(ADDRESS(ROW(),COLUMN()-1)),".jpg"),"☆")</f>
        <v>0</v>
      </c>
    </row>
    <row r="285" spans="1:19" ht="12.75">
      <c r="A285" s="4">
        <v>284</v>
      </c>
      <c r="B285" s="7"/>
      <c r="C285" s="7"/>
      <c r="D285" s="7"/>
      <c r="E285" s="7"/>
      <c r="F285" s="7"/>
      <c r="G285" s="7"/>
      <c r="H285" s="7"/>
      <c r="I285" s="7"/>
      <c r="J285" s="7"/>
      <c r="K285" s="7"/>
      <c r="L285" s="7"/>
      <c r="M285" s="7"/>
      <c r="N285" s="7"/>
      <c r="O285" s="7"/>
      <c r="P285" s="7"/>
      <c r="Q285" s="7"/>
      <c r="R285" s="7"/>
      <c r="S285" s="4">
        <f ca="1">HYPERLINK(CONCATENATE("http://ryohoji.g-gee.info/img_sp/card/",INDIRECT(ADDRESS(ROW(),COLUMN()-1)),".jpg"),"☆")</f>
        <v>0</v>
      </c>
    </row>
    <row r="286" spans="1:19" ht="12.75">
      <c r="A286" s="4">
        <v>285</v>
      </c>
      <c r="B286" s="7"/>
      <c r="C286" s="7"/>
      <c r="D286" s="7"/>
      <c r="E286" s="7"/>
      <c r="F286" s="7"/>
      <c r="G286" s="7"/>
      <c r="H286" s="7"/>
      <c r="I286" s="7"/>
      <c r="J286" s="7"/>
      <c r="K286" s="7"/>
      <c r="L286" s="7"/>
      <c r="M286" s="7"/>
      <c r="N286" s="7"/>
      <c r="O286" s="7"/>
      <c r="P286" s="7"/>
      <c r="Q286" s="7"/>
      <c r="R286" s="7"/>
      <c r="S286" s="4">
        <f ca="1">HYPERLINK(CONCATENATE("http://ryohoji.g-gee.info/img_sp/card/",INDIRECT(ADDRESS(ROW(),COLUMN()-1)),".jpg"),"☆")</f>
        <v>0</v>
      </c>
    </row>
    <row r="287" spans="1:19" ht="12.75">
      <c r="A287" s="4">
        <v>286</v>
      </c>
      <c r="B287" s="7"/>
      <c r="C287" s="7"/>
      <c r="D287" s="7"/>
      <c r="E287" s="7"/>
      <c r="F287" s="7"/>
      <c r="G287" s="7"/>
      <c r="H287" s="7"/>
      <c r="I287" s="7"/>
      <c r="J287" s="7"/>
      <c r="K287" s="7"/>
      <c r="L287" s="7"/>
      <c r="M287" s="7"/>
      <c r="N287" s="7"/>
      <c r="O287" s="7"/>
      <c r="P287" s="7"/>
      <c r="Q287" s="7"/>
      <c r="R287" s="7"/>
      <c r="S287" s="4">
        <f ca="1">HYPERLINK(CONCATENATE("http://ryohoji.g-gee.info/img_sp/card/",INDIRECT(ADDRESS(ROW(),COLUMN()-1)),".jpg"),"☆")</f>
        <v>0</v>
      </c>
    </row>
    <row r="288" spans="1:19" ht="12.75">
      <c r="A288" s="4">
        <v>287</v>
      </c>
      <c r="B288" s="7"/>
      <c r="C288" s="7"/>
      <c r="D288" s="7"/>
      <c r="E288" s="7"/>
      <c r="F288" s="7"/>
      <c r="G288" s="7"/>
      <c r="H288" s="7"/>
      <c r="I288" s="7"/>
      <c r="J288" s="7"/>
      <c r="K288" s="7"/>
      <c r="L288" s="7"/>
      <c r="M288" s="7"/>
      <c r="N288" s="7"/>
      <c r="O288" s="7"/>
      <c r="P288" s="7"/>
      <c r="Q288" s="7"/>
      <c r="R288" s="7"/>
      <c r="S288" s="4">
        <f ca="1">HYPERLINK(CONCATENATE("http://ryohoji.g-gee.info/img_sp/card/",INDIRECT(ADDRESS(ROW(),COLUMN()-1)),".jpg"),"☆")</f>
        <v>0</v>
      </c>
    </row>
    <row r="289" spans="1:19" ht="12.75">
      <c r="A289" s="4">
        <v>288</v>
      </c>
      <c r="B289" s="7"/>
      <c r="C289" s="7"/>
      <c r="D289" s="7"/>
      <c r="E289" s="7"/>
      <c r="F289" s="7"/>
      <c r="G289" s="7"/>
      <c r="H289" s="7"/>
      <c r="I289" s="7"/>
      <c r="J289" s="7"/>
      <c r="K289" s="7"/>
      <c r="L289" s="7"/>
      <c r="M289" s="7"/>
      <c r="N289" s="7"/>
      <c r="O289" s="7"/>
      <c r="P289" s="7"/>
      <c r="Q289" s="7"/>
      <c r="R289" s="7"/>
      <c r="S289" s="4">
        <f ca="1">HYPERLINK(CONCATENATE("http://ryohoji.g-gee.info/img_sp/card/",INDIRECT(ADDRESS(ROW(),COLUMN()-1)),".jpg"),"☆")</f>
        <v>0</v>
      </c>
    </row>
    <row r="290" spans="1:19" ht="12.75">
      <c r="A290" s="4">
        <v>289</v>
      </c>
      <c r="B290" s="7"/>
      <c r="C290" s="7"/>
      <c r="D290" s="7"/>
      <c r="E290" s="7"/>
      <c r="F290" s="7"/>
      <c r="G290" s="7"/>
      <c r="H290" s="7"/>
      <c r="I290" s="7"/>
      <c r="J290" s="7"/>
      <c r="K290" s="7"/>
      <c r="L290" s="7"/>
      <c r="M290" s="7"/>
      <c r="N290" s="7"/>
      <c r="O290" s="7"/>
      <c r="P290" s="7"/>
      <c r="Q290" s="7"/>
      <c r="R290" s="7"/>
      <c r="S290" s="4">
        <f ca="1">HYPERLINK(CONCATENATE("http://ryohoji.g-gee.info/img_sp/card/",INDIRECT(ADDRESS(ROW(),COLUMN()-1)),".jpg"),"☆")</f>
        <v>0</v>
      </c>
    </row>
    <row r="291" spans="1:19" ht="12.75">
      <c r="A291" s="4">
        <v>290</v>
      </c>
      <c r="B291" s="7"/>
      <c r="C291" s="7"/>
      <c r="D291" s="7"/>
      <c r="E291" s="7"/>
      <c r="F291" s="7"/>
      <c r="G291" s="7"/>
      <c r="H291" s="7"/>
      <c r="I291" s="7"/>
      <c r="J291" s="7"/>
      <c r="K291" s="7"/>
      <c r="L291" s="7"/>
      <c r="M291" s="7"/>
      <c r="N291" s="7"/>
      <c r="O291" s="7"/>
      <c r="P291" s="7"/>
      <c r="Q291" s="7"/>
      <c r="R291" s="7"/>
      <c r="S291" s="4">
        <f ca="1">HYPERLINK(CONCATENATE("http://ryohoji.g-gee.info/img_sp/card/",INDIRECT(ADDRESS(ROW(),COLUMN()-1)),".jpg"),"☆")</f>
        <v>0</v>
      </c>
    </row>
    <row r="292" spans="1:19" ht="12.75">
      <c r="A292" s="4">
        <v>291</v>
      </c>
      <c r="B292" s="7"/>
      <c r="C292" s="7"/>
      <c r="D292" s="7"/>
      <c r="E292" s="7"/>
      <c r="F292" s="7"/>
      <c r="G292" s="7"/>
      <c r="H292" s="7"/>
      <c r="I292" s="7"/>
      <c r="J292" s="7"/>
      <c r="K292" s="7"/>
      <c r="L292" s="7"/>
      <c r="M292" s="7"/>
      <c r="N292" s="7"/>
      <c r="O292" s="7"/>
      <c r="P292" s="7"/>
      <c r="Q292" s="7"/>
      <c r="R292" s="7"/>
      <c r="S292" s="4">
        <f ca="1">HYPERLINK(CONCATENATE("http://ryohoji.g-gee.info/img_sp/card/",INDIRECT(ADDRESS(ROW(),COLUMN()-1)),".jpg"),"☆")</f>
        <v>0</v>
      </c>
    </row>
    <row r="293" spans="1:19" ht="12.75">
      <c r="A293" s="4">
        <v>292</v>
      </c>
      <c r="B293" s="7"/>
      <c r="C293" s="7"/>
      <c r="D293" s="7"/>
      <c r="E293" s="7"/>
      <c r="F293" s="7"/>
      <c r="G293" s="7"/>
      <c r="H293" s="7"/>
      <c r="I293" s="7"/>
      <c r="J293" s="7"/>
      <c r="K293" s="7"/>
      <c r="L293" s="7"/>
      <c r="M293" s="7"/>
      <c r="N293" s="7"/>
      <c r="O293" s="7"/>
      <c r="P293" s="7"/>
      <c r="Q293" s="7"/>
      <c r="R293" s="7"/>
      <c r="S293" s="4">
        <f ca="1">HYPERLINK(CONCATENATE("http://ryohoji.g-gee.info/img_sp/card/",INDIRECT(ADDRESS(ROW(),COLUMN()-1)),".jpg"),"☆")</f>
        <v>0</v>
      </c>
    </row>
    <row r="294" spans="1:19" ht="12.75">
      <c r="A294" s="4">
        <v>293</v>
      </c>
      <c r="B294" s="7"/>
      <c r="C294" s="7"/>
      <c r="D294" s="7"/>
      <c r="E294" s="7"/>
      <c r="F294" s="7"/>
      <c r="G294" s="7"/>
      <c r="H294" s="7"/>
      <c r="I294" s="7"/>
      <c r="J294" s="7"/>
      <c r="K294" s="7"/>
      <c r="L294" s="7"/>
      <c r="M294" s="7"/>
      <c r="N294" s="7"/>
      <c r="O294" s="7"/>
      <c r="P294" s="7"/>
      <c r="Q294" s="7"/>
      <c r="R294" s="7"/>
      <c r="S294" s="4">
        <f ca="1">HYPERLINK(CONCATENATE("http://ryohoji.g-gee.info/img_sp/card/",INDIRECT(ADDRESS(ROW(),COLUMN()-1)),".jpg"),"☆")</f>
        <v>0</v>
      </c>
    </row>
    <row r="295" spans="1:19" ht="12.75">
      <c r="A295" s="4">
        <v>294</v>
      </c>
      <c r="B295" s="7"/>
      <c r="C295" s="7"/>
      <c r="D295" s="7"/>
      <c r="E295" s="7"/>
      <c r="F295" s="7"/>
      <c r="G295" s="7"/>
      <c r="H295" s="7"/>
      <c r="I295" s="7"/>
      <c r="J295" s="7"/>
      <c r="K295" s="7"/>
      <c r="L295" s="7"/>
      <c r="M295" s="7"/>
      <c r="N295" s="7"/>
      <c r="O295" s="7"/>
      <c r="P295" s="7"/>
      <c r="Q295" s="7"/>
      <c r="R295" s="7"/>
      <c r="S295" s="4">
        <f ca="1">HYPERLINK(CONCATENATE("http://ryohoji.g-gee.info/img_sp/card/",INDIRECT(ADDRESS(ROW(),COLUMN()-1)),".jpg"),"☆")</f>
        <v>0</v>
      </c>
    </row>
    <row r="296" spans="1:19" ht="12.75">
      <c r="A296" s="4">
        <v>295</v>
      </c>
      <c r="B296" s="7"/>
      <c r="C296" s="7"/>
      <c r="D296" s="7"/>
      <c r="E296" s="7"/>
      <c r="F296" s="7"/>
      <c r="G296" s="7"/>
      <c r="H296" s="7"/>
      <c r="I296" s="7"/>
      <c r="J296" s="7"/>
      <c r="K296" s="7"/>
      <c r="L296" s="7"/>
      <c r="M296" s="7"/>
      <c r="N296" s="7"/>
      <c r="O296" s="7"/>
      <c r="P296" s="7"/>
      <c r="Q296" s="7"/>
      <c r="R296" s="7"/>
      <c r="S296" s="4">
        <f ca="1">HYPERLINK(CONCATENATE("http://ryohoji.g-gee.info/img_sp/card/",INDIRECT(ADDRESS(ROW(),COLUMN()-1)),".jpg"),"☆")</f>
        <v>0</v>
      </c>
    </row>
    <row r="297" spans="1:19" ht="12.75">
      <c r="A297" s="4">
        <v>296</v>
      </c>
      <c r="B297" s="7"/>
      <c r="C297" s="7"/>
      <c r="D297" s="7"/>
      <c r="E297" s="7"/>
      <c r="F297" s="7"/>
      <c r="G297" s="7"/>
      <c r="H297" s="7"/>
      <c r="I297" s="7"/>
      <c r="J297" s="7"/>
      <c r="K297" s="7"/>
      <c r="L297" s="7"/>
      <c r="M297" s="7"/>
      <c r="N297" s="7"/>
      <c r="O297" s="7"/>
      <c r="P297" s="7"/>
      <c r="Q297" s="7"/>
      <c r="R297" s="7"/>
      <c r="S297" s="4">
        <f ca="1">HYPERLINK(CONCATENATE("http://ryohoji.g-gee.info/img_sp/card/",INDIRECT(ADDRESS(ROW(),COLUMN()-1)),".jpg"),"☆")</f>
        <v>0</v>
      </c>
    </row>
    <row r="298" spans="1:19" ht="12.75">
      <c r="A298" s="4">
        <v>297</v>
      </c>
      <c r="B298" s="7"/>
      <c r="C298" s="7"/>
      <c r="D298" s="7"/>
      <c r="E298" s="7"/>
      <c r="F298" s="7"/>
      <c r="G298" s="7"/>
      <c r="H298" s="7"/>
      <c r="I298" s="7"/>
      <c r="J298" s="7"/>
      <c r="K298" s="7"/>
      <c r="L298" s="7"/>
      <c r="M298" s="7"/>
      <c r="N298" s="7"/>
      <c r="O298" s="7"/>
      <c r="P298" s="7"/>
      <c r="Q298" s="7"/>
      <c r="R298" s="7"/>
      <c r="S298" s="4">
        <f ca="1">HYPERLINK(CONCATENATE("http://ryohoji.g-gee.info/img_sp/card/",INDIRECT(ADDRESS(ROW(),COLUMN()-1)),".jpg"),"☆")</f>
        <v>0</v>
      </c>
    </row>
    <row r="299" spans="1:19" ht="12.75">
      <c r="A299" s="4">
        <v>298</v>
      </c>
      <c r="B299" s="7"/>
      <c r="C299" s="7"/>
      <c r="D299" s="7"/>
      <c r="E299" s="7"/>
      <c r="F299" s="7"/>
      <c r="G299" s="7"/>
      <c r="H299" s="7"/>
      <c r="I299" s="7"/>
      <c r="J299" s="7"/>
      <c r="K299" s="7"/>
      <c r="L299" s="7"/>
      <c r="M299" s="7"/>
      <c r="N299" s="7"/>
      <c r="O299" s="7"/>
      <c r="P299" s="7"/>
      <c r="Q299" s="7"/>
      <c r="R299" s="7"/>
      <c r="S299" s="4">
        <f ca="1">HYPERLINK(CONCATENATE("http://ryohoji.g-gee.info/img_sp/card/",INDIRECT(ADDRESS(ROW(),COLUMN()-1)),".jpg"),"☆")</f>
        <v>0</v>
      </c>
    </row>
    <row r="300" spans="1:19" ht="12.75">
      <c r="A300" s="4">
        <v>299</v>
      </c>
      <c r="B300" s="7"/>
      <c r="C300" s="7"/>
      <c r="D300" s="7"/>
      <c r="E300" s="7"/>
      <c r="F300" s="7"/>
      <c r="G300" s="7"/>
      <c r="H300" s="7"/>
      <c r="I300" s="7"/>
      <c r="J300" s="7"/>
      <c r="K300" s="7"/>
      <c r="L300" s="7"/>
      <c r="M300" s="7"/>
      <c r="N300" s="7"/>
      <c r="O300" s="7"/>
      <c r="P300" s="7"/>
      <c r="Q300" s="7"/>
      <c r="R300" s="7"/>
      <c r="S300" s="4">
        <f ca="1">HYPERLINK(CONCATENATE("http://ryohoji.g-gee.info/img_sp/card/",INDIRECT(ADDRESS(ROW(),COLUMN()-1)),".jpg"),"☆")</f>
        <v>0</v>
      </c>
    </row>
  </sheetData>
  <sheetProtection selectLockedCells="1" selectUnlockedCells="1"/>
  <autoFilter ref="A1:S200"/>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AP53"/>
  <sheetViews>
    <sheetView workbookViewId="0" topLeftCell="A1">
      <selection activeCell="A60" sqref="A60"/>
    </sheetView>
  </sheetViews>
  <sheetFormatPr defaultColWidth="13.7109375" defaultRowHeight="12"/>
  <cols>
    <col min="1" max="1" width="19.28125" style="12" customWidth="1"/>
    <col min="2" max="3" width="5.00390625" style="4" customWidth="1"/>
    <col min="4" max="9" width="4.00390625" style="4" customWidth="1"/>
    <col min="10" max="10" width="3.8515625" style="4" customWidth="1"/>
    <col min="11" max="11" width="5.00390625" style="4" customWidth="1"/>
    <col min="12" max="18" width="4.00390625" style="4" customWidth="1"/>
    <col min="19" max="19" width="5.140625" style="4" customWidth="1"/>
    <col min="20" max="26" width="4.00390625" style="4" customWidth="1"/>
    <col min="27" max="27" width="4.8515625" style="4" customWidth="1"/>
    <col min="28" max="34" width="4.00390625" style="4" customWidth="1"/>
    <col min="35" max="35" width="4.57421875" style="4" customWidth="1"/>
    <col min="36" max="42" width="4.00390625" style="4" customWidth="1"/>
    <col min="43" max="16384" width="12.8515625" style="4" customWidth="1"/>
  </cols>
  <sheetData>
    <row r="1" spans="1:42" ht="12.75">
      <c r="A1" s="13"/>
      <c r="B1" s="5" t="s">
        <v>175</v>
      </c>
      <c r="C1" s="5" t="s">
        <v>176</v>
      </c>
      <c r="D1" s="5" t="s">
        <v>51</v>
      </c>
      <c r="E1" s="5" t="s">
        <v>52</v>
      </c>
      <c r="F1" s="5" t="s">
        <v>53</v>
      </c>
      <c r="G1" s="5" t="s">
        <v>54</v>
      </c>
      <c r="H1" s="5" t="s">
        <v>55</v>
      </c>
      <c r="I1" s="5" t="s">
        <v>56</v>
      </c>
      <c r="J1" s="5" t="s">
        <v>57</v>
      </c>
      <c r="L1" s="5" t="s">
        <v>51</v>
      </c>
      <c r="M1" s="5" t="s">
        <v>52</v>
      </c>
      <c r="N1" s="5" t="s">
        <v>53</v>
      </c>
      <c r="O1" s="5" t="s">
        <v>54</v>
      </c>
      <c r="P1" s="5" t="s">
        <v>55</v>
      </c>
      <c r="Q1" s="5" t="s">
        <v>56</v>
      </c>
      <c r="R1" s="5" t="s">
        <v>57</v>
      </c>
      <c r="T1" s="5" t="s">
        <v>51</v>
      </c>
      <c r="U1" s="5" t="s">
        <v>52</v>
      </c>
      <c r="V1" s="5" t="s">
        <v>53</v>
      </c>
      <c r="W1" s="5" t="s">
        <v>54</v>
      </c>
      <c r="X1" s="5" t="s">
        <v>55</v>
      </c>
      <c r="Y1" s="5" t="s">
        <v>56</v>
      </c>
      <c r="Z1" s="5" t="s">
        <v>57</v>
      </c>
      <c r="AB1" s="5" t="s">
        <v>51</v>
      </c>
      <c r="AC1" s="5" t="s">
        <v>52</v>
      </c>
      <c r="AD1" s="5" t="s">
        <v>53</v>
      </c>
      <c r="AE1" s="5" t="s">
        <v>54</v>
      </c>
      <c r="AF1" s="5" t="s">
        <v>55</v>
      </c>
      <c r="AG1" s="5" t="s">
        <v>56</v>
      </c>
      <c r="AH1" s="5" t="s">
        <v>57</v>
      </c>
      <c r="AJ1" s="5" t="s">
        <v>51</v>
      </c>
      <c r="AK1" s="5" t="s">
        <v>52</v>
      </c>
      <c r="AL1" s="5" t="s">
        <v>53</v>
      </c>
      <c r="AM1" s="5" t="s">
        <v>54</v>
      </c>
      <c r="AN1" s="5" t="s">
        <v>55</v>
      </c>
      <c r="AO1" s="5" t="s">
        <v>56</v>
      </c>
      <c r="AP1" s="5" t="s">
        <v>57</v>
      </c>
    </row>
    <row r="2" spans="1:9" ht="12.75">
      <c r="A2" s="14" t="s">
        <v>177</v>
      </c>
      <c r="B2" s="15">
        <v>35</v>
      </c>
      <c r="C2" s="15"/>
      <c r="D2" s="4">
        <v>8</v>
      </c>
      <c r="E2" s="4">
        <v>8</v>
      </c>
      <c r="F2" s="4">
        <v>8</v>
      </c>
      <c r="G2" s="4">
        <v>8</v>
      </c>
      <c r="H2" s="4">
        <v>8</v>
      </c>
      <c r="I2" s="4">
        <v>8</v>
      </c>
    </row>
    <row r="3" spans="1:10" ht="12.75">
      <c r="A3" s="14" t="s">
        <v>178</v>
      </c>
      <c r="B3" s="15"/>
      <c r="C3" s="15">
        <v>35</v>
      </c>
      <c r="D3" s="4">
        <v>8</v>
      </c>
      <c r="E3" s="4">
        <v>8</v>
      </c>
      <c r="F3" s="4">
        <v>8</v>
      </c>
      <c r="G3" s="4">
        <v>8</v>
      </c>
      <c r="H3" s="4">
        <v>8</v>
      </c>
      <c r="J3" s="4">
        <v>8</v>
      </c>
    </row>
    <row r="4" spans="1:41" ht="12.75">
      <c r="A4" s="16" t="s">
        <v>179</v>
      </c>
      <c r="B4" s="15">
        <v>30</v>
      </c>
      <c r="C4" s="15"/>
      <c r="D4" s="4">
        <v>8</v>
      </c>
      <c r="E4" s="4">
        <v>8</v>
      </c>
      <c r="F4" s="4">
        <v>8</v>
      </c>
      <c r="G4" s="4">
        <v>8</v>
      </c>
      <c r="I4" s="4">
        <v>8</v>
      </c>
      <c r="L4" s="4">
        <v>8</v>
      </c>
      <c r="M4" s="4">
        <v>8</v>
      </c>
      <c r="N4" s="4">
        <v>8</v>
      </c>
      <c r="P4" s="4">
        <v>8</v>
      </c>
      <c r="Q4" s="4">
        <v>8</v>
      </c>
      <c r="T4" s="4">
        <v>8</v>
      </c>
      <c r="U4" s="4">
        <v>8</v>
      </c>
      <c r="W4" s="4">
        <v>8</v>
      </c>
      <c r="X4" s="4">
        <v>8</v>
      </c>
      <c r="Y4" s="4">
        <v>8</v>
      </c>
      <c r="AB4" s="4">
        <v>8</v>
      </c>
      <c r="AD4" s="4">
        <v>8</v>
      </c>
      <c r="AE4" s="4">
        <v>8</v>
      </c>
      <c r="AF4" s="4">
        <v>8</v>
      </c>
      <c r="AG4" s="4">
        <v>8</v>
      </c>
      <c r="AK4" s="4">
        <v>8</v>
      </c>
      <c r="AL4" s="4">
        <v>8</v>
      </c>
      <c r="AM4" s="4">
        <v>8</v>
      </c>
      <c r="AN4" s="4">
        <v>8</v>
      </c>
      <c r="AO4" s="4">
        <v>8</v>
      </c>
    </row>
    <row r="5" spans="1:42" ht="12.75">
      <c r="A5" s="16" t="s">
        <v>180</v>
      </c>
      <c r="B5" s="15"/>
      <c r="C5" s="15">
        <v>30</v>
      </c>
      <c r="D5" s="4">
        <v>8</v>
      </c>
      <c r="E5" s="4">
        <v>8</v>
      </c>
      <c r="F5" s="4">
        <v>8</v>
      </c>
      <c r="G5" s="4">
        <v>8</v>
      </c>
      <c r="J5" s="4">
        <v>8</v>
      </c>
      <c r="L5" s="4">
        <v>8</v>
      </c>
      <c r="M5" s="4">
        <v>8</v>
      </c>
      <c r="N5" s="4">
        <v>8</v>
      </c>
      <c r="P5" s="4">
        <v>8</v>
      </c>
      <c r="R5" s="4">
        <v>8</v>
      </c>
      <c r="T5" s="4">
        <v>8</v>
      </c>
      <c r="U5" s="4">
        <v>8</v>
      </c>
      <c r="W5" s="4">
        <v>8</v>
      </c>
      <c r="X5" s="4">
        <v>8</v>
      </c>
      <c r="Z5" s="4">
        <v>8</v>
      </c>
      <c r="AB5" s="4">
        <v>8</v>
      </c>
      <c r="AD5" s="4">
        <v>8</v>
      </c>
      <c r="AE5" s="4">
        <v>8</v>
      </c>
      <c r="AF5" s="4">
        <v>8</v>
      </c>
      <c r="AH5" s="4">
        <v>8</v>
      </c>
      <c r="AK5" s="4">
        <v>8</v>
      </c>
      <c r="AL5" s="4">
        <v>8</v>
      </c>
      <c r="AM5" s="4">
        <v>8</v>
      </c>
      <c r="AN5" s="4">
        <v>8</v>
      </c>
      <c r="AP5" s="4">
        <v>8</v>
      </c>
    </row>
    <row r="6" spans="1:41" ht="12.75">
      <c r="A6" s="16" t="s">
        <v>181</v>
      </c>
      <c r="B6" s="15">
        <v>25</v>
      </c>
      <c r="C6" s="15"/>
      <c r="D6" s="4">
        <v>10</v>
      </c>
      <c r="I6" s="4">
        <v>20</v>
      </c>
      <c r="M6" s="4">
        <v>10</v>
      </c>
      <c r="Q6" s="4">
        <v>20</v>
      </c>
      <c r="V6" s="4">
        <v>10</v>
      </c>
      <c r="Y6" s="4">
        <v>20</v>
      </c>
      <c r="AE6" s="4">
        <v>10</v>
      </c>
      <c r="AG6" s="4">
        <v>20</v>
      </c>
      <c r="AN6" s="4">
        <v>10</v>
      </c>
      <c r="AO6" s="4">
        <v>20</v>
      </c>
    </row>
    <row r="7" spans="1:42" ht="12.75">
      <c r="A7" s="16" t="s">
        <v>182</v>
      </c>
      <c r="B7" s="15"/>
      <c r="C7" s="15">
        <v>25</v>
      </c>
      <c r="D7" s="4">
        <v>10</v>
      </c>
      <c r="J7" s="4">
        <v>20</v>
      </c>
      <c r="M7" s="4">
        <v>10</v>
      </c>
      <c r="R7" s="4">
        <v>20</v>
      </c>
      <c r="V7" s="4">
        <v>10</v>
      </c>
      <c r="Z7" s="4">
        <v>20</v>
      </c>
      <c r="AE7" s="4">
        <v>10</v>
      </c>
      <c r="AH7" s="4">
        <v>20</v>
      </c>
      <c r="AN7" s="4">
        <v>10</v>
      </c>
      <c r="AP7" s="4">
        <v>20</v>
      </c>
    </row>
    <row r="8" spans="1:8" ht="12.75">
      <c r="A8" s="14" t="s">
        <v>183</v>
      </c>
      <c r="B8" s="15">
        <v>25</v>
      </c>
      <c r="C8" s="15"/>
      <c r="D8" s="4">
        <v>8</v>
      </c>
      <c r="E8" s="4">
        <v>8</v>
      </c>
      <c r="F8" s="4">
        <v>8</v>
      </c>
      <c r="G8" s="4">
        <v>8</v>
      </c>
      <c r="H8" s="4">
        <v>8</v>
      </c>
    </row>
    <row r="9" spans="1:41" ht="12.75">
      <c r="A9" s="16" t="s">
        <v>184</v>
      </c>
      <c r="B9" s="15">
        <v>20</v>
      </c>
      <c r="C9" s="15"/>
      <c r="D9" s="4">
        <v>7</v>
      </c>
      <c r="I9" s="4">
        <v>14</v>
      </c>
      <c r="M9" s="4">
        <v>7</v>
      </c>
      <c r="Q9" s="4">
        <v>14</v>
      </c>
      <c r="V9" s="4">
        <v>7</v>
      </c>
      <c r="Y9" s="4">
        <v>14</v>
      </c>
      <c r="AE9" s="4">
        <v>7</v>
      </c>
      <c r="AG9" s="4">
        <v>14</v>
      </c>
      <c r="AN9" s="4">
        <v>7</v>
      </c>
      <c r="AO9" s="4">
        <v>14</v>
      </c>
    </row>
    <row r="10" spans="1:41" ht="12.75">
      <c r="A10" s="16" t="s">
        <v>185</v>
      </c>
      <c r="C10" s="15">
        <v>20</v>
      </c>
      <c r="D10" s="4">
        <v>7</v>
      </c>
      <c r="I10" s="4">
        <v>14</v>
      </c>
      <c r="M10" s="4">
        <v>7</v>
      </c>
      <c r="Q10" s="4">
        <v>14</v>
      </c>
      <c r="V10" s="4">
        <v>7</v>
      </c>
      <c r="Y10" s="4">
        <v>14</v>
      </c>
      <c r="AE10" s="4">
        <v>7</v>
      </c>
      <c r="AG10" s="4">
        <v>14</v>
      </c>
      <c r="AN10" s="4">
        <v>7</v>
      </c>
      <c r="AO10" s="4">
        <v>14</v>
      </c>
    </row>
    <row r="11" spans="1:9" ht="12.75">
      <c r="A11" s="16" t="s">
        <v>186</v>
      </c>
      <c r="B11" s="15">
        <v>20</v>
      </c>
      <c r="C11" s="15"/>
      <c r="D11" s="4">
        <v>4</v>
      </c>
      <c r="E11" s="4">
        <v>4</v>
      </c>
      <c r="H11" s="4">
        <v>4</v>
      </c>
      <c r="I11" s="4">
        <v>4</v>
      </c>
    </row>
    <row r="12" spans="1:9" ht="12.75">
      <c r="A12" s="16" t="s">
        <v>187</v>
      </c>
      <c r="B12" s="15">
        <v>20</v>
      </c>
      <c r="C12" s="15"/>
      <c r="D12" s="4">
        <v>4</v>
      </c>
      <c r="F12" s="4">
        <v>4</v>
      </c>
      <c r="G12" s="4">
        <v>4</v>
      </c>
      <c r="I12" s="4">
        <v>4</v>
      </c>
    </row>
    <row r="13" spans="1:9" ht="12.75">
      <c r="A13" s="16" t="s">
        <v>188</v>
      </c>
      <c r="B13" s="15">
        <v>20</v>
      </c>
      <c r="C13" s="15"/>
      <c r="F13" s="4">
        <v>4</v>
      </c>
      <c r="G13" s="4">
        <v>4</v>
      </c>
      <c r="H13" s="4">
        <v>4</v>
      </c>
      <c r="I13" s="4">
        <v>4</v>
      </c>
    </row>
    <row r="14" spans="1:9" ht="12.75">
      <c r="A14" s="16" t="s">
        <v>189</v>
      </c>
      <c r="B14" s="15">
        <v>20</v>
      </c>
      <c r="C14" s="15"/>
      <c r="E14" s="4">
        <v>4</v>
      </c>
      <c r="F14" s="4">
        <v>4</v>
      </c>
      <c r="H14" s="4">
        <v>4</v>
      </c>
      <c r="I14" s="4">
        <v>4</v>
      </c>
    </row>
    <row r="15" spans="1:10" ht="12.75">
      <c r="A15" s="16" t="s">
        <v>190</v>
      </c>
      <c r="C15" s="15">
        <v>20</v>
      </c>
      <c r="D15" s="4">
        <v>4</v>
      </c>
      <c r="E15" s="4">
        <v>4</v>
      </c>
      <c r="H15" s="4">
        <v>4</v>
      </c>
      <c r="J15" s="4">
        <v>4</v>
      </c>
    </row>
    <row r="16" spans="1:10" ht="12.75">
      <c r="A16" s="16" t="s">
        <v>191</v>
      </c>
      <c r="C16" s="15">
        <v>20</v>
      </c>
      <c r="D16" s="4">
        <v>4</v>
      </c>
      <c r="F16" s="4">
        <v>4</v>
      </c>
      <c r="G16" s="4">
        <v>4</v>
      </c>
      <c r="J16" s="4">
        <v>4</v>
      </c>
    </row>
    <row r="17" spans="1:10" ht="12.75">
      <c r="A17" s="16" t="s">
        <v>192</v>
      </c>
      <c r="C17" s="15">
        <v>20</v>
      </c>
      <c r="F17" s="4">
        <v>4</v>
      </c>
      <c r="G17" s="4">
        <v>4</v>
      </c>
      <c r="H17" s="4">
        <v>4</v>
      </c>
      <c r="J17" s="4">
        <v>4</v>
      </c>
    </row>
    <row r="18" spans="1:10" ht="12.75">
      <c r="A18" s="16" t="s">
        <v>193</v>
      </c>
      <c r="C18" s="15">
        <v>20</v>
      </c>
      <c r="E18" s="4">
        <v>4</v>
      </c>
      <c r="F18" s="4">
        <v>4</v>
      </c>
      <c r="H18" s="4">
        <v>4</v>
      </c>
      <c r="J18" s="4">
        <v>4</v>
      </c>
    </row>
    <row r="19" spans="1:9" ht="12.75">
      <c r="A19" s="16" t="s">
        <v>194</v>
      </c>
      <c r="B19" s="4">
        <v>20</v>
      </c>
      <c r="C19" s="15"/>
      <c r="I19" s="4">
        <v>28</v>
      </c>
    </row>
    <row r="20" spans="1:10" ht="12.75">
      <c r="A20" s="16" t="s">
        <v>195</v>
      </c>
      <c r="C20" s="15">
        <v>20</v>
      </c>
      <c r="J20" s="4">
        <v>28</v>
      </c>
    </row>
    <row r="21" spans="1:8" ht="12.75">
      <c r="A21" s="14" t="s">
        <v>196</v>
      </c>
      <c r="B21" s="15"/>
      <c r="C21" s="15">
        <v>20</v>
      </c>
      <c r="D21" s="4">
        <v>12</v>
      </c>
      <c r="E21" s="4">
        <v>6</v>
      </c>
      <c r="G21" s="4">
        <v>6</v>
      </c>
      <c r="H21" s="4">
        <v>6</v>
      </c>
    </row>
    <row r="22" spans="1:8" ht="12.75">
      <c r="A22" s="14" t="s">
        <v>197</v>
      </c>
      <c r="B22" s="15">
        <v>20</v>
      </c>
      <c r="C22" s="15"/>
      <c r="E22" s="4">
        <v>6</v>
      </c>
      <c r="F22" s="4">
        <v>12</v>
      </c>
      <c r="G22" s="4">
        <v>6</v>
      </c>
      <c r="H22" s="4">
        <v>6</v>
      </c>
    </row>
    <row r="23" spans="1:41" ht="12.75">
      <c r="A23" s="16" t="s">
        <v>198</v>
      </c>
      <c r="B23" s="15">
        <v>15</v>
      </c>
      <c r="C23" s="15"/>
      <c r="D23" s="4">
        <v>4</v>
      </c>
      <c r="I23" s="4">
        <v>7</v>
      </c>
      <c r="M23" s="4">
        <v>4</v>
      </c>
      <c r="Q23" s="4">
        <v>7</v>
      </c>
      <c r="V23" s="4">
        <v>4</v>
      </c>
      <c r="Y23" s="4">
        <v>7</v>
      </c>
      <c r="AE23" s="4">
        <v>4</v>
      </c>
      <c r="AG23" s="4">
        <v>7</v>
      </c>
      <c r="AN23" s="4">
        <v>4</v>
      </c>
      <c r="AO23" s="4">
        <v>7</v>
      </c>
    </row>
    <row r="24" spans="1:42" ht="12.75">
      <c r="A24" s="16" t="s">
        <v>199</v>
      </c>
      <c r="B24" s="15"/>
      <c r="C24" s="15">
        <v>15</v>
      </c>
      <c r="D24" s="4">
        <v>4</v>
      </c>
      <c r="J24" s="4">
        <v>7</v>
      </c>
      <c r="M24" s="4">
        <v>4</v>
      </c>
      <c r="R24" s="4">
        <v>7</v>
      </c>
      <c r="V24" s="4">
        <v>4</v>
      </c>
      <c r="Z24" s="4">
        <v>7</v>
      </c>
      <c r="AE24" s="4">
        <v>4</v>
      </c>
      <c r="AH24" s="4">
        <v>7</v>
      </c>
      <c r="AN24" s="4">
        <v>4</v>
      </c>
      <c r="AP24" s="4">
        <v>7</v>
      </c>
    </row>
    <row r="25" spans="1:9" ht="12.75">
      <c r="A25" s="17" t="s">
        <v>200</v>
      </c>
      <c r="B25" s="15">
        <v>15</v>
      </c>
      <c r="C25" s="15"/>
      <c r="I25" s="4">
        <v>20</v>
      </c>
    </row>
    <row r="26" spans="1:10" ht="12.75">
      <c r="A26" s="17" t="s">
        <v>201</v>
      </c>
      <c r="B26" s="15"/>
      <c r="C26" s="15">
        <v>15</v>
      </c>
      <c r="J26" s="4">
        <v>20</v>
      </c>
    </row>
    <row r="27" spans="1:7" ht="12.75">
      <c r="A27" s="14" t="s">
        <v>202</v>
      </c>
      <c r="B27" s="15"/>
      <c r="C27" s="15">
        <v>10</v>
      </c>
      <c r="D27" s="4">
        <v>4</v>
      </c>
      <c r="F27" s="4">
        <v>3</v>
      </c>
      <c r="G27" s="4">
        <v>3</v>
      </c>
    </row>
    <row r="28" spans="1:8" ht="12.75">
      <c r="A28" s="14" t="s">
        <v>203</v>
      </c>
      <c r="B28" s="15">
        <v>10</v>
      </c>
      <c r="C28" s="18"/>
      <c r="D28" s="4">
        <v>3</v>
      </c>
      <c r="E28" s="4">
        <v>3</v>
      </c>
      <c r="H28" s="4">
        <v>4</v>
      </c>
    </row>
    <row r="29" spans="1:8" ht="12.75">
      <c r="A29" s="14" t="s">
        <v>204</v>
      </c>
      <c r="B29" s="15"/>
      <c r="C29" s="15">
        <v>10</v>
      </c>
      <c r="F29" s="4">
        <v>4</v>
      </c>
      <c r="G29" s="4">
        <v>3</v>
      </c>
      <c r="H29" s="4">
        <v>3</v>
      </c>
    </row>
    <row r="30" spans="1:8" ht="12.75">
      <c r="A30" s="14" t="s">
        <v>205</v>
      </c>
      <c r="B30" s="15">
        <v>10</v>
      </c>
      <c r="C30" s="15"/>
      <c r="E30" s="4">
        <v>4</v>
      </c>
      <c r="F30" s="4">
        <v>3</v>
      </c>
      <c r="H30" s="4">
        <v>3</v>
      </c>
    </row>
    <row r="31" spans="1:4" ht="12.75">
      <c r="A31" s="4" t="s">
        <v>206</v>
      </c>
      <c r="B31" s="4">
        <v>5</v>
      </c>
      <c r="D31" s="4">
        <v>5</v>
      </c>
    </row>
    <row r="32" spans="1:4" ht="12.75">
      <c r="A32" s="4" t="s">
        <v>207</v>
      </c>
      <c r="B32" s="4">
        <v>10</v>
      </c>
      <c r="D32" s="4">
        <v>10</v>
      </c>
    </row>
    <row r="33" spans="1:4" ht="12.75">
      <c r="A33" s="4" t="s">
        <v>208</v>
      </c>
      <c r="B33" s="4">
        <v>15</v>
      </c>
      <c r="D33" s="4">
        <v>20</v>
      </c>
    </row>
    <row r="34" spans="1:5" ht="12.75">
      <c r="A34" s="4" t="s">
        <v>209</v>
      </c>
      <c r="C34" s="4">
        <v>5</v>
      </c>
      <c r="E34" s="4">
        <v>5</v>
      </c>
    </row>
    <row r="35" spans="1:5" ht="12.75">
      <c r="A35" s="4" t="s">
        <v>210</v>
      </c>
      <c r="C35" s="4">
        <v>10</v>
      </c>
      <c r="E35" s="4">
        <v>10</v>
      </c>
    </row>
    <row r="36" spans="1:5" ht="12.75">
      <c r="A36" s="4" t="s">
        <v>211</v>
      </c>
      <c r="C36" s="4">
        <v>15</v>
      </c>
      <c r="E36" s="4">
        <v>20</v>
      </c>
    </row>
    <row r="37" spans="1:6" ht="12.75">
      <c r="A37" s="12" t="s">
        <v>212</v>
      </c>
      <c r="F37" s="4">
        <v>5</v>
      </c>
    </row>
    <row r="38" spans="1:6" ht="12.75">
      <c r="A38" s="12" t="s">
        <v>213</v>
      </c>
      <c r="F38" s="4">
        <v>10</v>
      </c>
    </row>
    <row r="39" spans="1:6" ht="12.75">
      <c r="A39" s="12" t="s">
        <v>214</v>
      </c>
      <c r="F39" s="4">
        <v>20</v>
      </c>
    </row>
    <row r="40" spans="1:7" ht="12.75">
      <c r="A40" s="16" t="s">
        <v>215</v>
      </c>
      <c r="G40" s="4">
        <v>5</v>
      </c>
    </row>
    <row r="41" spans="1:7" ht="12.75">
      <c r="A41" s="16" t="s">
        <v>216</v>
      </c>
      <c r="G41" s="4">
        <v>10</v>
      </c>
    </row>
    <row r="42" spans="1:7" ht="12.75">
      <c r="A42" s="12" t="s">
        <v>217</v>
      </c>
      <c r="G42" s="4">
        <v>20</v>
      </c>
    </row>
    <row r="43" spans="1:8" ht="12.75">
      <c r="A43" s="12" t="s">
        <v>218</v>
      </c>
      <c r="B43" s="4">
        <v>5</v>
      </c>
      <c r="H43" s="4">
        <v>5</v>
      </c>
    </row>
    <row r="44" spans="1:8" ht="12.75">
      <c r="A44" s="12" t="s">
        <v>219</v>
      </c>
      <c r="B44" s="4">
        <v>10</v>
      </c>
      <c r="H44" s="4">
        <v>10</v>
      </c>
    </row>
    <row r="45" spans="1:8" ht="12.75">
      <c r="A45" s="12" t="s">
        <v>220</v>
      </c>
      <c r="B45" s="4">
        <v>15</v>
      </c>
      <c r="H45" s="4">
        <v>20</v>
      </c>
    </row>
    <row r="46" spans="1:5" ht="12.75">
      <c r="A46" s="16" t="s">
        <v>221</v>
      </c>
      <c r="B46" s="4">
        <v>10</v>
      </c>
      <c r="D46" s="4">
        <v>7</v>
      </c>
      <c r="E46" s="4">
        <v>3</v>
      </c>
    </row>
    <row r="47" spans="1:6" ht="12.75">
      <c r="A47" s="16" t="s">
        <v>221</v>
      </c>
      <c r="C47" s="4">
        <v>10</v>
      </c>
      <c r="D47" s="4">
        <v>7</v>
      </c>
      <c r="F47" s="4">
        <v>3</v>
      </c>
    </row>
    <row r="48" spans="1:7" ht="12.75">
      <c r="A48" s="16" t="s">
        <v>221</v>
      </c>
      <c r="B48" s="4">
        <v>10</v>
      </c>
      <c r="D48" s="4">
        <v>7</v>
      </c>
      <c r="G48" s="4">
        <v>3</v>
      </c>
    </row>
    <row r="49" spans="1:8" ht="12.75">
      <c r="A49" s="16" t="s">
        <v>221</v>
      </c>
      <c r="D49" s="4">
        <v>7</v>
      </c>
      <c r="H49" s="4">
        <v>3</v>
      </c>
    </row>
    <row r="50" spans="1:5" ht="12.75">
      <c r="A50" s="16" t="s">
        <v>222</v>
      </c>
      <c r="D50" s="4">
        <v>14</v>
      </c>
      <c r="E50" s="4">
        <v>6</v>
      </c>
    </row>
    <row r="51" spans="1:6" ht="12.75">
      <c r="A51" s="16" t="s">
        <v>222</v>
      </c>
      <c r="D51" s="4">
        <v>14</v>
      </c>
      <c r="F51" s="4">
        <v>6</v>
      </c>
    </row>
    <row r="52" spans="1:7" ht="12.75">
      <c r="A52" s="16" t="s">
        <v>222</v>
      </c>
      <c r="D52" s="4">
        <v>14</v>
      </c>
      <c r="G52" s="4">
        <v>6</v>
      </c>
    </row>
    <row r="53" spans="1:8" ht="12.75">
      <c r="A53" s="16" t="s">
        <v>222</v>
      </c>
      <c r="D53" s="4">
        <v>14</v>
      </c>
      <c r="H53" s="4">
        <v>6</v>
      </c>
    </row>
  </sheetData>
  <sheetProtection sheet="1"/>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U49"/>
  <sheetViews>
    <sheetView workbookViewId="0" topLeftCell="A1">
      <selection activeCell="N19" sqref="N19"/>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63</v>
      </c>
      <c r="B2" s="4">
        <f>MATCH(A2,'妖怪リスト'!B$2:B$300,0)</f>
        <v>1</v>
      </c>
      <c r="C2" s="4">
        <f>INDEX('妖怪リスト'!D$2:D$300,$B2,1)</f>
        <v>0</v>
      </c>
      <c r="D2" s="4">
        <f>INDEX('妖怪リスト'!E$2:E$300,$B2,1)</f>
        <v>0</v>
      </c>
      <c r="E2" s="4">
        <f>INDEX('妖怪リスト'!F$2:F$300,$B2,1)</f>
        <v>0</v>
      </c>
      <c r="F2" s="4">
        <f>INDEX('妖怪リスト'!G$2:G$300,$B2,1)</f>
        <v>0</v>
      </c>
      <c r="G2" s="4">
        <f>IF(INDEX('妖怪リスト'!H$2:H$300,$B2,1)&gt;0,INDEX('妖怪リスト'!H$2:H$300,$B2,1),"")</f>
        <v>0</v>
      </c>
      <c r="H2" s="4">
        <f>IF(INDEX('妖怪リスト'!I$2:I$300,$B2,1)&gt;0,INDEX('妖怪リスト'!I$2:I$300,$B2,1),"")</f>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c>
      <c r="M2" s="4">
        <f>IF(INDEX('妖怪リスト'!N$2:N$300,$B2,1)&gt;0,INDEX('妖怪リスト'!N$2:N$300,$B2,1),"")</f>
      </c>
      <c r="N2" s="19">
        <v>1</v>
      </c>
      <c r="O2" s="19"/>
      <c r="P2"/>
    </row>
    <row r="3" spans="1:16" ht="12.75">
      <c r="A3" s="19" t="s">
        <v>63</v>
      </c>
      <c r="B3" s="4">
        <f>MATCH(A3,'妖怪リスト'!B$2:B$300,0)</f>
        <v>1</v>
      </c>
      <c r="C3" s="4">
        <f>INDEX('妖怪リスト'!D$2:D$300,$B3,1)</f>
        <v>0</v>
      </c>
      <c r="D3" s="4">
        <f>INDEX('妖怪リスト'!E$2:E$300,$B3,1)</f>
        <v>0</v>
      </c>
      <c r="E3" s="4">
        <f>INDEX('妖怪リスト'!F$2:F$300,$B3,1)</f>
        <v>0</v>
      </c>
      <c r="F3" s="4">
        <f>INDEX('妖怪リスト'!G$2:G$300,$B3,1)</f>
        <v>0</v>
      </c>
      <c r="G3" s="4">
        <f>IF(INDEX('妖怪リスト'!H$2:H$300,$B3,1)&gt;0,INDEX('妖怪リスト'!H$2:H$300,$B3,1),"")</f>
      </c>
      <c r="H3" s="4">
        <f>IF(INDEX('妖怪リスト'!I$2:I$300,$B3,1)&gt;0,INDEX('妖怪リスト'!I$2:I$300,$B3,1),"")</f>
        <v>0</v>
      </c>
      <c r="I3" s="4">
        <f>IF(INDEX('妖怪リスト'!J$2:J$300,$B3,1)&gt;0,INDEX('妖怪リスト'!J$2:J$300,$B3,1),"")</f>
      </c>
      <c r="J3" s="4">
        <f>IF(INDEX('妖怪リスト'!K$2:K$300,$B3,1)&gt;0,INDEX('妖怪リスト'!K$2:K$300,$B3,1),"")</f>
      </c>
      <c r="K3" s="4">
        <f>IF(INDEX('妖怪リスト'!L$2:L$300,$B3,1)&gt;0,INDEX('妖怪リスト'!L$2:L$300,$B3,1),"")</f>
      </c>
      <c r="L3" s="4">
        <f>IF(INDEX('妖怪リスト'!M$2:M$300,$B3,1)&gt;0,INDEX('妖怪リスト'!M$2:M$300,$B3,1),"")</f>
      </c>
      <c r="M3" s="4">
        <f>IF(INDEX('妖怪リスト'!N$2:N$300,$B3,1)&gt;0,INDEX('妖怪リスト'!N$2:N$300,$B3,1),"")</f>
      </c>
      <c r="N3" s="19"/>
      <c r="O3" s="19">
        <v>1</v>
      </c>
      <c r="P3"/>
    </row>
    <row r="4" spans="1:16" ht="12.75">
      <c r="A4" s="19" t="s">
        <v>63</v>
      </c>
      <c r="B4" s="4">
        <f>MATCH(A4,'妖怪リスト'!B$2:B$300,0)</f>
        <v>1</v>
      </c>
      <c r="C4" s="4">
        <f>INDEX('妖怪リスト'!D$2:D$300,$B4,1)</f>
        <v>0</v>
      </c>
      <c r="D4" s="4">
        <f>INDEX('妖怪リスト'!E$2:E$300,$B4,1)</f>
        <v>0</v>
      </c>
      <c r="E4" s="4">
        <f>INDEX('妖怪リスト'!F$2:F$300,$B4,1)</f>
        <v>0</v>
      </c>
      <c r="F4" s="4">
        <f>INDEX('妖怪リスト'!G$2:G$300,$B4,1)</f>
        <v>0</v>
      </c>
      <c r="G4" s="4">
        <f>IF(INDEX('妖怪リスト'!H$2:H$300,$B4,1)&gt;0,INDEX('妖怪リスト'!H$2:H$300,$B4,1),"")</f>
      </c>
      <c r="H4" s="4">
        <f>IF(INDEX('妖怪リスト'!I$2:I$300,$B4,1)&gt;0,INDEX('妖怪リスト'!I$2:I$300,$B4,1),"")</f>
      </c>
      <c r="I4" s="4">
        <f>IF(INDEX('妖怪リスト'!J$2:J$300,$B4,1)&gt;0,INDEX('妖怪リスト'!J$2:J$300,$B4,1),"")</f>
      </c>
      <c r="J4" s="4">
        <f>IF(INDEX('妖怪リスト'!K$2:K$300,$B4,1)&gt;0,INDEX('妖怪リスト'!K$2:K$300,$B4,1),"")</f>
        <v>0</v>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63</v>
      </c>
      <c r="B5" s="4">
        <f>MATCH(A5,'妖怪リスト'!B$2:B$300,0)</f>
        <v>1</v>
      </c>
      <c r="C5" s="4">
        <f>INDEX('妖怪リスト'!D$2:D$300,$B5,1)</f>
        <v>0</v>
      </c>
      <c r="D5" s="4">
        <f>INDEX('妖怪リスト'!E$2:E$300,$B5,1)</f>
        <v>0</v>
      </c>
      <c r="E5" s="4">
        <f>INDEX('妖怪リスト'!F$2:F$300,$B5,1)</f>
        <v>0</v>
      </c>
      <c r="F5" s="4">
        <f>INDEX('妖怪リスト'!G$2:G$300,$B5,1)</f>
        <v>0</v>
      </c>
      <c r="G5" s="4">
        <f>IF(INDEX('妖怪リスト'!H$2:H$300,$B5,1)&gt;0,INDEX('妖怪リスト'!H$2:H$300,$B5,1),"")</f>
      </c>
      <c r="H5" s="4">
        <f>IF(INDEX('妖怪リスト'!I$2:I$300,$B5,1)&gt;0,INDEX('妖怪リスト'!I$2:I$300,$B5,1),"")</f>
      </c>
      <c r="I5" s="4">
        <f>IF(INDEX('妖怪リスト'!J$2:J$300,$B5,1)&gt;0,INDEX('妖怪リスト'!J$2:J$300,$B5,1),"")</f>
        <v>0</v>
      </c>
      <c r="J5" s="4">
        <f>IF(INDEX('妖怪リスト'!K$2:K$300,$B5,1)&gt;0,INDEX('妖怪リスト'!K$2:K$300,$B5,1),"")</f>
      </c>
      <c r="K5" s="4">
        <f>IF(INDEX('妖怪リスト'!L$2:L$300,$B5,1)&gt;0,INDEX('妖怪リスト'!L$2:L$300,$B5,1),"")</f>
      </c>
      <c r="L5" s="4">
        <f>IF(INDEX('妖怪リスト'!M$2:M$300,$B5,1)&gt;0,INDEX('妖怪リスト'!M$2:M$300,$B5,1),"")</f>
      </c>
      <c r="M5" s="4">
        <f>IF(INDEX('妖怪リスト'!N$2:N$300,$B5,1)&gt;0,INDEX('妖怪リスト'!N$2:N$300,$B5,1),"")</f>
      </c>
      <c r="N5" s="19"/>
      <c r="O5" s="19"/>
      <c r="P5"/>
    </row>
    <row r="6" spans="1:16" ht="12.75">
      <c r="A6" s="19" t="s">
        <v>63</v>
      </c>
      <c r="B6" s="4">
        <f>MATCH(A6,'妖怪リスト'!B$2:B$300,0)</f>
        <v>1</v>
      </c>
      <c r="C6" s="4">
        <f>INDEX('妖怪リスト'!D$2:D$300,$B6,1)</f>
        <v>0</v>
      </c>
      <c r="D6" s="4">
        <f>INDEX('妖怪リスト'!E$2:E$300,$B6,1)</f>
        <v>0</v>
      </c>
      <c r="E6" s="4">
        <f>INDEX('妖怪リスト'!F$2:F$300,$B6,1)</f>
        <v>0</v>
      </c>
      <c r="F6" s="4">
        <f>INDEX('妖怪リスト'!G$2:G$300,$B6,1)</f>
        <v>0</v>
      </c>
      <c r="G6" s="4">
        <f>IF(INDEX('妖怪リスト'!H$2:H$300,$B6,1)&gt;0,INDEX('妖怪リスト'!H$2:H$300,$B6,1),"")</f>
        <v>0</v>
      </c>
      <c r="H6" s="4">
        <f>IF(INDEX('妖怪リスト'!I$2:I$300,$B6,1)&gt;0,INDEX('妖怪リスト'!I$2:I$300,$B6,1),"")</f>
      </c>
      <c r="I6" s="4">
        <f>IF(INDEX('妖怪リスト'!J$2:J$300,$B6,1)&gt;0,INDEX('妖怪リスト'!J$2:J$300,$B6,1),"")</f>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c>
      <c r="N6" s="19"/>
      <c r="O6" s="19"/>
      <c r="P6"/>
    </row>
    <row r="7" spans="1:16" ht="12.75">
      <c r="A7" s="19" t="s">
        <v>63</v>
      </c>
      <c r="B7" s="4">
        <f>MATCH(A7,'妖怪リスト'!B$2:B$300,0)</f>
        <v>1</v>
      </c>
      <c r="C7" s="4">
        <f>INDEX('妖怪リスト'!D$2:D$300,$B7,1)</f>
        <v>0</v>
      </c>
      <c r="D7" s="4">
        <f>INDEX('妖怪リスト'!E$2:E$300,$B7,1)</f>
        <v>0</v>
      </c>
      <c r="E7" s="4">
        <f>INDEX('妖怪リスト'!F$2:F$300,$B7,1)</f>
        <v>0</v>
      </c>
      <c r="F7" s="4">
        <f>INDEX('妖怪リスト'!G$2:G$300,$B7,1)</f>
        <v>0</v>
      </c>
      <c r="G7" s="4">
        <f>IF(INDEX('妖怪リスト'!H$2:H$300,$B7,1)&gt;0,INDEX('妖怪リスト'!H$2:H$300,$B7,1),"")</f>
      </c>
      <c r="H7" s="4">
        <f>IF(INDEX('妖怪リスト'!I$2:I$300,$B7,1)&gt;0,INDEX('妖怪リスト'!I$2:I$300,$B7,1),"")</f>
        <v>0</v>
      </c>
      <c r="I7" s="4">
        <f>IF(INDEX('妖怪リスト'!J$2:J$300,$B7,1)&gt;0,INDEX('妖怪リスト'!J$2:J$300,$B7,1),"")</f>
      </c>
      <c r="J7" s="4">
        <f>IF(INDEX('妖怪リスト'!K$2:K$300,$B7,1)&gt;0,INDEX('妖怪リスト'!K$2:K$300,$B7,1),"")</f>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63</v>
      </c>
      <c r="B8" s="4">
        <f>MATCH(A8,'妖怪リスト'!B$2:B$300,0)</f>
        <v>1</v>
      </c>
      <c r="C8" s="4">
        <f>INDEX('妖怪リスト'!D$2:D$300,$B8,1)</f>
        <v>0</v>
      </c>
      <c r="D8" s="4">
        <f>INDEX('妖怪リスト'!E$2:E$300,$B8,1)</f>
        <v>0</v>
      </c>
      <c r="E8" s="4">
        <f>INDEX('妖怪リスト'!F$2:F$300,$B8,1)</f>
        <v>0</v>
      </c>
      <c r="F8" s="4">
        <f>INDEX('妖怪リスト'!G$2:G$300,$B8,1)</f>
        <v>0</v>
      </c>
      <c r="G8" s="4">
        <f>IF(INDEX('妖怪リスト'!H$2:H$300,$B8,1)&gt;0,INDEX('妖怪リスト'!H$2:H$300,$B8,1),"")</f>
      </c>
      <c r="H8" s="4">
        <f>IF(INDEX('妖怪リスト'!I$2:I$300,$B8,1)&gt;0,INDEX('妖怪リスト'!I$2:I$300,$B8,1),"")</f>
      </c>
      <c r="I8" s="4">
        <f>IF(INDEX('妖怪リスト'!J$2:J$300,$B8,1)&gt;0,INDEX('妖怪リスト'!J$2:J$300,$B8,1),"")</f>
      </c>
      <c r="J8" s="4">
        <f>IF(INDEX('妖怪リスト'!K$2:K$300,$B8,1)&gt;0,INDEX('妖怪リスト'!K$2:K$300,$B8,1),"")</f>
        <v>0</v>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63</v>
      </c>
      <c r="B9" s="4">
        <f>MATCH(A9,'妖怪リスト'!B$2:B$300,0)</f>
        <v>1</v>
      </c>
      <c r="C9" s="4">
        <f>INDEX('妖怪リスト'!D$2:D$300,$B9,1)</f>
        <v>0</v>
      </c>
      <c r="D9" s="4">
        <f>INDEX('妖怪リスト'!E$2:E$300,$B9,1)</f>
        <v>0</v>
      </c>
      <c r="E9" s="4">
        <f>INDEX('妖怪リスト'!F$2:F$300,$B9,1)</f>
        <v>0</v>
      </c>
      <c r="F9" s="4">
        <f>INDEX('妖怪リスト'!G$2:G$300,$B9,1)</f>
        <v>0</v>
      </c>
      <c r="G9" s="4">
        <f>IF(INDEX('妖怪リスト'!H$2:H$300,$B9,1)&gt;0,INDEX('妖怪リスト'!H$2:H$300,$B9,1),"")</f>
      </c>
      <c r="H9" s="4">
        <f>IF(INDEX('妖怪リスト'!I$2:I$300,$B9,1)&gt;0,INDEX('妖怪リスト'!I$2:I$300,$B9,1),"")</f>
      </c>
      <c r="I9" s="4">
        <f>IF(INDEX('妖怪リスト'!J$2:J$300,$B9,1)&gt;0,INDEX('妖怪リスト'!J$2:J$300,$B9,1),"")</f>
      </c>
      <c r="J9" s="4">
        <f>IF(INDEX('妖怪リスト'!K$2:K$300,$B9,1)&gt;0,INDEX('妖怪リスト'!K$2:K$300,$B9,1),"")</f>
      </c>
      <c r="K9" s="4">
        <f>IF(INDEX('妖怪リスト'!L$2:L$300,$B9,1)&gt;0,INDEX('妖怪リスト'!L$2:L$300,$B9,1),"")</f>
        <v>0</v>
      </c>
      <c r="L9" s="4">
        <f>IF(INDEX('妖怪リスト'!M$2:M$300,$B9,1)&gt;0,INDEX('妖怪リスト'!M$2:M$300,$B9,1),"")</f>
      </c>
      <c r="M9" s="4">
        <f>IF(INDEX('妖怪リスト'!N$2:N$300,$B9,1)&gt;0,INDEX('妖怪リスト'!N$2:N$300,$B9,1),"")</f>
      </c>
      <c r="N9" s="19"/>
      <c r="O9" s="19"/>
      <c r="P9"/>
    </row>
    <row r="10" spans="1:16" ht="12.75">
      <c r="A10" s="19" t="s">
        <v>63</v>
      </c>
      <c r="B10" s="4">
        <f>MATCH(A10,'妖怪リスト'!B$2:B$300,0)</f>
        <v>1</v>
      </c>
      <c r="C10" s="4">
        <f>INDEX('妖怪リスト'!D$2:D$300,$B10,1)</f>
        <v>0</v>
      </c>
      <c r="D10" s="4">
        <f>INDEX('妖怪リスト'!E$2:E$300,$B10,1)</f>
        <v>0</v>
      </c>
      <c r="E10" s="4">
        <f>INDEX('妖怪リスト'!F$2:F$300,$B10,1)</f>
        <v>0</v>
      </c>
      <c r="F10" s="4">
        <f>INDEX('妖怪リスト'!G$2:G$300,$B10,1)</f>
        <v>0</v>
      </c>
      <c r="G10" s="4">
        <f>IF(INDEX('妖怪リスト'!H$2:H$300,$B10,1)&gt;0,INDEX('妖怪リスト'!H$2:H$300,$B10,1),"")</f>
      </c>
      <c r="H10" s="4">
        <f>IF(INDEX('妖怪リスト'!I$2:I$300,$B10,1)&gt;0,INDEX('妖怪リスト'!I$2:I$300,$B10,1),"")</f>
      </c>
      <c r="I10" s="4">
        <f>IF(INDEX('妖怪リスト'!J$2:J$300,$B10,1)&gt;0,INDEX('妖怪リスト'!J$2:J$300,$B10,1),"")</f>
      </c>
      <c r="J10" s="4">
        <f>IF(INDEX('妖怪リスト'!K$2:K$300,$B10,1)&gt;0,INDEX('妖怪リスト'!K$2:K$300,$B10,1),"")</f>
      </c>
      <c r="K10" s="4">
        <f>IF(INDEX('妖怪リスト'!L$2:L$300,$B10,1)&gt;0,INDEX('妖怪リスト'!L$2:L$300,$B10,1),"")</f>
        <v>0</v>
      </c>
      <c r="L10" s="4">
        <f>IF(INDEX('妖怪リスト'!M$2:M$300,$B10,1)&gt;0,INDEX('妖怪リスト'!M$2:M$300,$B10,1),"")</f>
      </c>
      <c r="M10" s="4">
        <f>IF(INDEX('妖怪リスト'!N$2:N$300,$B10,1)&gt;0,INDEX('妖怪リスト'!N$2:N$300,$B10,1),"")</f>
      </c>
      <c r="N10" s="19"/>
      <c r="O10" s="19"/>
      <c r="P10"/>
    </row>
    <row r="11" spans="1:16" ht="12.75">
      <c r="A11" s="19" t="s">
        <v>63</v>
      </c>
      <c r="B11" s="4">
        <f>MATCH(A11,'妖怪リスト'!B$2:B$300,0)</f>
        <v>1</v>
      </c>
      <c r="C11" s="4">
        <f>INDEX('妖怪リスト'!D$2:D$300,$B11,1)</f>
        <v>0</v>
      </c>
      <c r="D11" s="4">
        <f>INDEX('妖怪リスト'!E$2:E$300,$B11,1)</f>
        <v>0</v>
      </c>
      <c r="E11" s="4">
        <f>INDEX('妖怪リスト'!F$2:F$300,$B11,1)</f>
        <v>0</v>
      </c>
      <c r="F11" s="4">
        <f>INDEX('妖怪リスト'!G$2:G$300,$B11,1)</f>
        <v>0</v>
      </c>
      <c r="G11" s="4">
        <f>IF(INDEX('妖怪リスト'!H$2:H$300,$B11,1)&gt;0,INDEX('妖怪リスト'!H$2:H$300,$B11,1),"")</f>
      </c>
      <c r="H11" s="4">
        <f>IF(INDEX('妖怪リスト'!I$2:I$300,$B11,1)&gt;0,INDEX('妖怪リスト'!I$2:I$300,$B11,1),"")</f>
      </c>
      <c r="I11" s="4">
        <f>IF(INDEX('妖怪リスト'!J$2:J$300,$B11,1)&gt;0,INDEX('妖怪リスト'!J$2:J$300,$B11,1),"")</f>
        <v>0</v>
      </c>
      <c r="J11" s="4">
        <f>IF(INDEX('妖怪リスト'!K$2:K$300,$B11,1)&gt;0,INDEX('妖怪リスト'!K$2:K$300,$B11,1),"")</f>
      </c>
      <c r="K11" s="4">
        <f>IF(INDEX('妖怪リスト'!L$2:L$300,$B11,1)&gt;0,INDEX('妖怪リスト'!L$2:L$300,$B11,1),"")</f>
      </c>
      <c r="L11" s="4">
        <f>IF(INDEX('妖怪リスト'!M$2:M$300,$B11,1)&gt;0,INDEX('妖怪リスト'!M$2:M$300,$B11,1),"")</f>
      </c>
      <c r="M11" s="4">
        <f>IF(INDEX('妖怪リスト'!N$2:N$300,$B11,1)&gt;0,INDEX('妖怪リスト'!N$2:N$300,$B11,1),"")</f>
      </c>
      <c r="N11" s="19"/>
      <c r="O11" s="19"/>
      <c r="P11"/>
    </row>
    <row r="12" spans="1:13" ht="12.75">
      <c r="A12" s="15" t="s">
        <v>226</v>
      </c>
      <c r="C12" s="20">
        <f>SUM(C2:C11)</f>
        <v>0</v>
      </c>
      <c r="D12" s="20">
        <f>SUM(D2:D11)+INT((D2*$N2+D3*$N3+D4*$N4+D5*$N5+D6*$N6+D7*$N7+D8*$N8+D9*$N9+D10*$N10+D11*$N11)*0.5)</f>
        <v>0</v>
      </c>
      <c r="E12" s="20">
        <f>SUM(E2:E11)+INT((E2*$N2+E3*$N3+E4*$N4+E5*$N5+E6*$N6+E7*$N7+E8*$N8+E9*$N9+E10*$N10+E11*$N11)*0.5)</f>
        <v>0</v>
      </c>
      <c r="F12" s="20">
        <f>SUM(F2:F11)+INT((F2*$O2+F3*$O3+F4*$O4+F5*$O5+F6*$O6+F7*$O7+F8*$O8+F9*$O9+F10*$O10+F11*$O11)*0.5)</f>
        <v>0</v>
      </c>
      <c r="G12" s="20">
        <f>SUM(G2:G11)</f>
        <v>0</v>
      </c>
      <c r="H12" s="20">
        <f>SUM(H2:H11)</f>
        <v>0</v>
      </c>
      <c r="I12" s="20">
        <f>SUM(I2:I11)</f>
        <v>0</v>
      </c>
      <c r="J12" s="20">
        <f>SUM(J2:J11)</f>
        <v>0</v>
      </c>
      <c r="K12" s="20">
        <f>SUM(K2:K11)</f>
        <v>0</v>
      </c>
      <c r="L12" s="20">
        <f>SUM(L2:L11)</f>
        <v>0</v>
      </c>
      <c r="M12" s="20">
        <f>SUM(M2:M11)</f>
        <v>0</v>
      </c>
    </row>
    <row r="14" spans="3:15" ht="12.75">
      <c r="C14" s="4" t="s">
        <v>227</v>
      </c>
      <c r="N14" s="4" t="s">
        <v>175</v>
      </c>
      <c r="O14" s="4" t="s">
        <v>176</v>
      </c>
    </row>
    <row r="15" spans="3:15" ht="12.75">
      <c r="C15" s="21"/>
      <c r="D15" s="21"/>
      <c r="E15" s="21"/>
      <c r="F15" s="21"/>
      <c r="G15" s="21"/>
      <c r="H15" s="21"/>
      <c r="I15" s="21"/>
      <c r="J15" s="21"/>
      <c r="K15" s="21"/>
      <c r="L15" s="21"/>
      <c r="M15" s="21"/>
      <c r="N15" s="22"/>
      <c r="O15" s="22"/>
    </row>
    <row r="16" spans="3:15" ht="12.75">
      <c r="C16" s="21"/>
      <c r="D16" s="21"/>
      <c r="E16" s="21"/>
      <c r="F16" s="21"/>
      <c r="G16" s="21"/>
      <c r="H16" s="21"/>
      <c r="I16" s="21"/>
      <c r="J16" s="21"/>
      <c r="K16" s="21"/>
      <c r="L16" s="21"/>
      <c r="M16" s="21"/>
      <c r="N16" s="22"/>
      <c r="O16" s="22"/>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0</v>
      </c>
      <c r="H20" s="4">
        <f>H12</f>
        <v>0</v>
      </c>
      <c r="I20" s="4">
        <f>I12</f>
        <v>0</v>
      </c>
      <c r="J20" s="4">
        <f>J12</f>
        <v>0</v>
      </c>
      <c r="K20" s="4">
        <f>K12</f>
        <v>0</v>
      </c>
      <c r="L20" s="4">
        <f>L12</f>
        <v>0</v>
      </c>
      <c r="M20" s="4">
        <f>M12</f>
        <v>0</v>
      </c>
      <c r="N20"/>
      <c r="O20"/>
    </row>
    <row r="21" spans="1:17" ht="12.75">
      <c r="A21" s="23" t="s">
        <v>229</v>
      </c>
      <c r="B21" s="23"/>
      <c r="C21" s="23"/>
      <c r="D21" s="23"/>
      <c r="E21" s="23"/>
      <c r="F21" s="23"/>
      <c r="G21" s="4">
        <f>G20-$Q21*'連携'!D2-$R21*'連携'!L2-$S21*'連携'!T2-$T21*'連携'!AB2-$U21*'連携'!AJ2</f>
        <v>0</v>
      </c>
      <c r="H21" s="4">
        <f>H20-$Q21*'連携'!E2-$R21*'連携'!M2-$S21*'連携'!U2-$T21*'連携'!AC2-$U21*'連携'!AK2</f>
        <v>0</v>
      </c>
      <c r="I21" s="4">
        <f>I20-$Q21*'連携'!F2-$R21*'連携'!N2-$S21*'連携'!V2-$T21*'連携'!AD2-$U21*'連携'!AL2</f>
        <v>0</v>
      </c>
      <c r="J21" s="4">
        <f>J20-$Q21*'連携'!G2-$R21*'連携'!O2-$S21*'連携'!W2-$T21*'連携'!AE2-$U21*'連携'!AM2</f>
        <v>0</v>
      </c>
      <c r="K21" s="4">
        <f>K20-$Q21*'連携'!H2-$R21*'連携'!P2-$S21*'連携'!X2-$T21*'連携'!AF2-$U21*'連携'!AN2</f>
        <v>0</v>
      </c>
      <c r="L21" s="4">
        <f>L20-$Q21*'連携'!I2-$R21*'連携'!Q2-$S21*'連携'!Y2-$T21*'連携'!AG2-$U21*'連携'!AO2</f>
        <v>0</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0</v>
      </c>
      <c r="H22" s="4">
        <f>H21-$Q22*'連携'!E3-$R22*'連携'!M3-$S22*'連携'!U3-$T22*'連携'!AC3-$U22*'連携'!AK3</f>
        <v>0</v>
      </c>
      <c r="I22" s="4">
        <f>I21-$Q22*'連携'!F3-$R22*'連携'!N3-$S22*'連携'!V3-$T22*'連携'!AD3-$U22*'連携'!AL3</f>
        <v>0</v>
      </c>
      <c r="J22" s="4">
        <f>J21-$Q22*'連携'!G3-$R22*'連携'!O3-$S22*'連携'!W3-$T22*'連携'!AE3-$U22*'連携'!AM3</f>
        <v>0</v>
      </c>
      <c r="K22" s="4">
        <f>K21-$Q22*'連携'!H3-$R22*'連携'!P3-$S22*'連携'!X3-$T22*'連携'!AF3-$U22*'連携'!AN3</f>
        <v>0</v>
      </c>
      <c r="L22" s="4">
        <f>L21-$Q22*'連携'!I3-$R22*'連携'!Q3-$S22*'連携'!Y3-$T22*'連携'!AG3-$U22*'連携'!AO3</f>
        <v>0</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0</v>
      </c>
      <c r="H23" s="4">
        <f>H22-$Q23*'連携'!E4-$R23*'連携'!M4-$S23*'連携'!U4-$T23*'連携'!AC4-$U23*'連携'!AK4</f>
        <v>0</v>
      </c>
      <c r="I23" s="4">
        <f>I22-$Q23*'連携'!F4-$R23*'連携'!N4-$S23*'連携'!V4-$T23*'連携'!AD4-$U23*'連携'!AL4</f>
        <v>0</v>
      </c>
      <c r="J23" s="4">
        <f>J22-$Q23*'連携'!G4-$R23*'連携'!O4-$S23*'連携'!W4-$T23*'連携'!AE4-$U23*'連携'!AM4</f>
        <v>0</v>
      </c>
      <c r="K23" s="4">
        <f>K22-$Q23*'連携'!H4-$R23*'連携'!P4-$S23*'連携'!X4-$T23*'連携'!AF4-$U23*'連携'!AN4</f>
        <v>0</v>
      </c>
      <c r="L23" s="4">
        <f>L22-$Q23*'連携'!I4-$R23*'連携'!Q4-$S23*'連携'!Y4-$T23*'連携'!AG4-$U23*'連携'!AO4</f>
        <v>0</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0</v>
      </c>
      <c r="H24" s="4">
        <f>H23-$Q24*'連携'!E5-$R24*'連携'!M5-$S24*'連携'!U5-$T24*'連携'!AC5-$U24*'連携'!AK5</f>
        <v>0</v>
      </c>
      <c r="I24" s="4">
        <f>I23-$Q24*'連携'!F5-$R24*'連携'!N5-$S24*'連携'!V5-$T24*'連携'!AD5-$U24*'連携'!AL5</f>
        <v>0</v>
      </c>
      <c r="J24" s="4">
        <f>J23-$Q24*'連携'!G5-$R24*'連携'!O5-$S24*'連携'!W5-$T24*'連携'!AE5-$U24*'連携'!AM5</f>
        <v>0</v>
      </c>
      <c r="K24" s="4">
        <f>K23-$Q24*'連携'!H5-$R24*'連携'!P5-$S24*'連携'!X5-$T24*'連携'!AF5-$U24*'連携'!AN5</f>
        <v>0</v>
      </c>
      <c r="L24" s="4">
        <f>L23-$Q24*'連携'!I5-$R24*'連携'!Q5-$S24*'連携'!Y5-$T24*'連携'!AG5-$U24*'連携'!AO5</f>
        <v>0</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0</v>
      </c>
      <c r="H25" s="4">
        <f>H24-$Q25*'連携'!E6-$R25*'連携'!M6-$S25*'連携'!U6-$T25*'連携'!AC6-$U25*'連携'!AK6</f>
        <v>0</v>
      </c>
      <c r="I25" s="4">
        <f>I24-$Q25*'連携'!F6-$R25*'連携'!N6-$S25*'連携'!V6-$T25*'連携'!AD6-$U25*'連携'!AL6</f>
        <v>0</v>
      </c>
      <c r="J25" s="4">
        <f>J24-$Q25*'連携'!G6-$R25*'連携'!O6-$S25*'連携'!W6-$T25*'連携'!AE6-$U25*'連携'!AM6</f>
        <v>0</v>
      </c>
      <c r="K25" s="4">
        <f>K24-$Q25*'連携'!H6-$R25*'連携'!P6-$S25*'連携'!X6-$T25*'連携'!AF6-$U25*'連携'!AN6</f>
        <v>0</v>
      </c>
      <c r="L25" s="4">
        <f>L24-$Q25*'連携'!I6-$R25*'連携'!Q6-$S25*'連携'!Y6-$T25*'連携'!AG6-$U25*'連携'!AO6</f>
        <v>0</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0</v>
      </c>
      <c r="H26" s="4">
        <f>H25-$Q26*'連携'!E7-$R26*'連携'!M7-$S26*'連携'!U7-$T26*'連携'!AC7-$U26*'連携'!AK7</f>
        <v>0</v>
      </c>
      <c r="I26" s="4">
        <f>I25-$Q26*'連携'!F7-$R26*'連携'!N7-$S26*'連携'!V7-$T26*'連携'!AD7-$U26*'連携'!AL7</f>
        <v>0</v>
      </c>
      <c r="J26" s="4">
        <f>J25-$Q26*'連携'!G7-$R26*'連携'!O7-$S26*'連携'!W7-$T26*'連携'!AE7-$U26*'連携'!AM7</f>
        <v>0</v>
      </c>
      <c r="K26" s="4">
        <f>K25-$Q26*'連携'!H7-$R26*'連携'!P7-$S26*'連携'!X7-$T26*'連携'!AF7-$U26*'連携'!AN7</f>
        <v>0</v>
      </c>
      <c r="L26" s="4">
        <f>L25-$Q26*'連携'!I7-$R26*'連携'!Q7-$S26*'連携'!Y7-$T26*'連携'!AG7-$U26*'連携'!AO7</f>
        <v>0</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0</v>
      </c>
      <c r="H27" s="4">
        <f>H26-$Q27*'連携'!E8-$R27*'連携'!M8-$S27*'連携'!U8-$T27*'連携'!AC8-$U27*'連携'!AK8</f>
        <v>0</v>
      </c>
      <c r="I27" s="4">
        <f>I26-$Q27*'連携'!F8-$R27*'連携'!N8-$S27*'連携'!V8-$T27*'連携'!AD8-$U27*'連携'!AL8</f>
        <v>0</v>
      </c>
      <c r="J27" s="4">
        <f>J26-$Q27*'連携'!G8-$R27*'連携'!O8-$S27*'連携'!W8-$T27*'連携'!AE8-$U27*'連携'!AM8</f>
        <v>0</v>
      </c>
      <c r="K27" s="4">
        <f>K26-$Q27*'連携'!H8-$R27*'連携'!P8-$S27*'連携'!X8-$T27*'連携'!AF8-$U27*'連携'!AN8</f>
        <v>0</v>
      </c>
      <c r="L27" s="4">
        <f>L26-$Q27*'連携'!I8-$R27*'連携'!Q8-$S27*'連携'!Y8-$T27*'連携'!AG8-$U27*'連携'!AO8</f>
        <v>0</v>
      </c>
      <c r="M27" s="4">
        <f>M26-$Q27*'連携'!J8-$R27*'連携'!R8-$S27*'連携'!Z8-$T27*'連携'!AH8-$U27*'連携'!AP8</f>
        <v>0</v>
      </c>
      <c r="N27" s="4">
        <f>IF(AND(SUM($Q27:$U27)=1,'連携'!B8&gt;0),'連携'!B8,"")</f>
        <v>0</v>
      </c>
      <c r="O27" s="4">
        <f>IF(AND(SUM($Q27:$U27)=1,'連携'!C8&gt;0),'連携'!C8,"")</f>
      </c>
      <c r="P27" s="4" t="str">
        <f>'連携'!A8</f>
        <v>森羅万象ノ理</v>
      </c>
      <c r="Q27" s="4">
        <f>IF(AND($G26&gt;='連携'!D8,$H26&gt;='連携'!E8,$I26&gt;='連携'!F8,$J26&gt;='連携'!G8,$K26&gt;='連携'!H8,$L26&gt;='連携'!I8,$M26&gt;='連携'!J8),1,0)</f>
        <v>0</v>
      </c>
    </row>
    <row r="28" spans="1:21" ht="12.75">
      <c r="A28" s="23"/>
      <c r="B28" s="23"/>
      <c r="C28" s="23"/>
      <c r="D28" s="23"/>
      <c r="E28" s="23"/>
      <c r="F28" s="23"/>
      <c r="G28" s="4">
        <f>G27-$Q28*'連携'!D9-$R28*'連携'!L9-$S28*'連携'!T9-$T28*'連携'!AB9-$U28*'連携'!AJ9</f>
        <v>0</v>
      </c>
      <c r="H28" s="4">
        <f>H27-$Q28*'連携'!E9-$R28*'連携'!M9-$S28*'連携'!U9-$T28*'連携'!AC9-$U28*'連携'!AK9</f>
        <v>0</v>
      </c>
      <c r="I28" s="4">
        <f>I27-$Q28*'連携'!F9-$R28*'連携'!N9-$S28*'連携'!V9-$T28*'連携'!AD9-$U28*'連携'!AL9</f>
        <v>0</v>
      </c>
      <c r="J28" s="4">
        <f>J27-$Q28*'連携'!G9-$R28*'連携'!O9-$S28*'連携'!W9-$T28*'連携'!AE9-$U28*'連携'!AM9</f>
        <v>0</v>
      </c>
      <c r="K28" s="4">
        <f>K27-$Q28*'連携'!H9-$R28*'連携'!P9-$S28*'連携'!X9-$T28*'連携'!AF9-$U28*'連携'!AN9</f>
        <v>0</v>
      </c>
      <c r="L28" s="4">
        <f>L27-$Q28*'連携'!I9-$R28*'連携'!Q9-$S28*'連携'!Y9-$T28*'連携'!AG9-$U28*'連携'!AO9</f>
        <v>0</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0</v>
      </c>
      <c r="H29" s="4">
        <f>H28-$Q29*'連携'!E10-$R29*'連携'!M10-$S29*'連携'!U10-$T29*'連携'!AC10-$U29*'連携'!AK10</f>
        <v>0</v>
      </c>
      <c r="I29" s="4">
        <f>I28-$Q29*'連携'!F10-$R29*'連携'!N10-$S29*'連携'!V10-$T29*'連携'!AD10-$U29*'連携'!AL10</f>
        <v>0</v>
      </c>
      <c r="J29" s="4">
        <f>J28-$Q29*'連携'!G10-$R29*'連携'!O10-$S29*'連携'!W10-$T29*'連携'!AE10-$U29*'連携'!AM10</f>
        <v>0</v>
      </c>
      <c r="K29" s="4">
        <f>K28-$Q29*'連携'!H10-$R29*'連携'!P10-$S29*'連携'!X10-$T29*'連携'!AF10-$U29*'連携'!AN10</f>
        <v>0</v>
      </c>
      <c r="L29" s="4">
        <f>L28-$Q29*'連携'!I10-$R29*'連携'!Q10-$S29*'連携'!Y10-$T29*'連携'!AG10-$U29*'連携'!AO10</f>
        <v>0</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0</v>
      </c>
      <c r="H30" s="4">
        <f>H29-$Q30*'連携'!E11-$R30*'連携'!M11-$S30*'連携'!U11-$T30*'連携'!AC11-$U30*'連携'!AK11</f>
        <v>0</v>
      </c>
      <c r="I30" s="4">
        <f>I29-$Q30*'連携'!F11-$R30*'連携'!N11-$S30*'連携'!V11-$T30*'連携'!AD11-$U30*'連携'!AL11</f>
        <v>0</v>
      </c>
      <c r="J30" s="4">
        <f>J29-$Q30*'連携'!G11-$R30*'連携'!O11-$S30*'連携'!W11-$T30*'連携'!AE11-$U30*'連携'!AM11</f>
        <v>0</v>
      </c>
      <c r="K30" s="4">
        <f>K29-$Q30*'連携'!H11-$R30*'連携'!P11-$S30*'連携'!X11-$T30*'連携'!AF11-$U30*'連携'!AN11</f>
        <v>0</v>
      </c>
      <c r="L30" s="4">
        <f>L29-$Q30*'連携'!I11-$R30*'連携'!Q11-$S30*'連携'!Y11-$T30*'連携'!AG11-$U30*'連携'!AO11</f>
        <v>0</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0</v>
      </c>
      <c r="H31" s="4">
        <f>H30-$Q31*'連携'!E12-$R31*'連携'!M12-$S31*'連携'!U12-$T31*'連携'!AC12-$U31*'連携'!AK12</f>
        <v>0</v>
      </c>
      <c r="I31" s="4">
        <f>I30-$Q31*'連携'!F12-$R31*'連携'!N12-$S31*'連携'!V12-$T31*'連携'!AD12-$U31*'連携'!AL12</f>
        <v>0</v>
      </c>
      <c r="J31" s="4">
        <f>J30-$Q31*'連携'!G12-$R31*'連携'!O12-$S31*'連携'!W12-$T31*'連携'!AE12-$U31*'連携'!AM12</f>
        <v>0</v>
      </c>
      <c r="K31" s="4">
        <f>K30-$Q31*'連携'!H12-$R31*'連携'!P12-$S31*'連携'!X12-$T31*'連携'!AF12-$U31*'連携'!AN12</f>
        <v>0</v>
      </c>
      <c r="L31" s="4">
        <f>L30-$Q31*'連携'!I12-$R31*'連携'!Q12-$S31*'連携'!Y12-$T31*'連携'!AG12-$U31*'連携'!AO12</f>
        <v>0</v>
      </c>
      <c r="M31" s="4">
        <f>M30-$Q31*'連携'!J12-$R31*'連携'!R12-$S31*'連携'!Z12-$T31*'連携'!AH12-$U31*'連携'!AP12</f>
        <v>0</v>
      </c>
      <c r="N31" s="4">
        <f>IF(AND(SUM($Q31:$U31)=1,'連携'!B12&gt;0),'連携'!B12,"")</f>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0</v>
      </c>
      <c r="H32" s="4">
        <f>H31-$Q32*'連携'!E13-$R32*'連携'!M13-$S32*'連携'!U13-$T32*'連携'!AC13-$U32*'連携'!AK13</f>
        <v>0</v>
      </c>
      <c r="I32" s="4">
        <f>I31-$Q32*'連携'!F13-$R32*'連携'!N13-$S32*'連携'!V13-$T32*'連携'!AD13-$U32*'連携'!AL13</f>
        <v>0</v>
      </c>
      <c r="J32" s="4">
        <f>J31-$Q32*'連携'!G13-$R32*'連携'!O13-$S32*'連携'!W13-$T32*'連携'!AE13-$U32*'連携'!AM13</f>
        <v>0</v>
      </c>
      <c r="K32" s="4">
        <f>K31-$Q32*'連携'!H13-$R32*'連携'!P13-$S32*'連携'!X13-$T32*'連携'!AF13-$U32*'連携'!AN13</f>
        <v>0</v>
      </c>
      <c r="L32" s="4">
        <f>L31-$Q32*'連携'!I13-$R32*'連携'!Q13-$S32*'連携'!Y13-$T32*'連携'!AG13-$U32*'連携'!AO13</f>
        <v>0</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0</v>
      </c>
      <c r="H33" s="4">
        <f>H32-$Q33*'連携'!E14-$R33*'連携'!M14-$S33*'連携'!U14-$T33*'連携'!AC14-$U33*'連携'!AK14</f>
        <v>0</v>
      </c>
      <c r="I33" s="4">
        <f>I32-$Q33*'連携'!F14-$R33*'連携'!N14-$S33*'連携'!V14-$T33*'連携'!AD14-$U33*'連携'!AL14</f>
        <v>0</v>
      </c>
      <c r="J33" s="4">
        <f>J32-$Q33*'連携'!G14-$R33*'連携'!O14-$S33*'連携'!W14-$T33*'連携'!AE14-$U33*'連携'!AM14</f>
        <v>0</v>
      </c>
      <c r="K33" s="4">
        <f>K32-$Q33*'連携'!H14-$R33*'連携'!P14-$S33*'連携'!X14-$T33*'連携'!AF14-$U33*'連携'!AN14</f>
        <v>0</v>
      </c>
      <c r="L33" s="4">
        <f>L32-$Q33*'連携'!I14-$R33*'連携'!Q14-$S33*'連携'!Y14-$T33*'連携'!AG14-$U33*'連携'!AO14</f>
        <v>0</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0</v>
      </c>
      <c r="H34" s="4">
        <f>H33-$Q34*'連携'!E15-$R34*'連携'!M15-$S34*'連携'!U15-$T34*'連携'!AC15-$U34*'連携'!AK15</f>
        <v>0</v>
      </c>
      <c r="I34" s="4">
        <f>I33-$Q34*'連携'!F15-$R34*'連携'!N15-$S34*'連携'!V15-$T34*'連携'!AD15-$U34*'連携'!AL15</f>
        <v>0</v>
      </c>
      <c r="J34" s="4">
        <f>J33-$Q34*'連携'!G15-$R34*'連携'!O15-$S34*'連携'!W15-$T34*'連携'!AE15-$U34*'連携'!AM15</f>
        <v>0</v>
      </c>
      <c r="K34" s="4">
        <f>K33-$Q34*'連携'!H15-$R34*'連携'!P15-$S34*'連携'!X15-$T34*'連携'!AF15-$U34*'連携'!AN15</f>
        <v>0</v>
      </c>
      <c r="L34" s="4">
        <f>L33-$Q34*'連携'!I15-$R34*'連携'!Q15-$S34*'連携'!Y15-$T34*'連携'!AG15-$U34*'連携'!AO15</f>
        <v>0</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0</v>
      </c>
      <c r="H35" s="4">
        <f>H34-$Q35*'連携'!E16-$R35*'連携'!M16-$S35*'連携'!U16-$T35*'連携'!AC16-$U35*'連携'!AK16</f>
        <v>0</v>
      </c>
      <c r="I35" s="4">
        <f>I34-$Q35*'連携'!F16-$R35*'連携'!N16-$S35*'連携'!V16-$T35*'連携'!AD16-$U35*'連携'!AL16</f>
        <v>0</v>
      </c>
      <c r="J35" s="4">
        <f>J34-$Q35*'連携'!G16-$R35*'連携'!O16-$S35*'連携'!W16-$T35*'連携'!AE16-$U35*'連携'!AM16</f>
        <v>0</v>
      </c>
      <c r="K35" s="4">
        <f>K34-$Q35*'連携'!H16-$R35*'連携'!P16-$S35*'連携'!X16-$T35*'連携'!AF16-$U35*'連携'!AN16</f>
        <v>0</v>
      </c>
      <c r="L35" s="4">
        <f>L34-$Q35*'連携'!I16-$R35*'連携'!Q16-$S35*'連携'!Y16-$T35*'連携'!AG16-$U35*'連携'!AO16</f>
        <v>0</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0</v>
      </c>
      <c r="H36" s="4">
        <f>H35-$Q36*'連携'!E17-$R36*'連携'!M17-$S36*'連携'!U17-$T36*'連携'!AC17-$U36*'連携'!AK17</f>
        <v>0</v>
      </c>
      <c r="I36" s="4">
        <f>I35-$Q36*'連携'!F17-$R36*'連携'!N17-$S36*'連携'!V17-$T36*'連携'!AD17-$U36*'連携'!AL17</f>
        <v>0</v>
      </c>
      <c r="J36" s="4">
        <f>J35-$Q36*'連携'!G17-$R36*'連携'!O17-$S36*'連携'!W17-$T36*'連携'!AE17-$U36*'連携'!AM17</f>
        <v>0</v>
      </c>
      <c r="K36" s="4">
        <f>K35-$Q36*'連携'!H17-$R36*'連携'!P17-$S36*'連携'!X17-$T36*'連携'!AF17-$U36*'連携'!AN17</f>
        <v>0</v>
      </c>
      <c r="L36" s="4">
        <f>L35-$Q36*'連携'!I17-$R36*'連携'!Q17-$S36*'連携'!Y17-$T36*'連携'!AG17-$U36*'連携'!AO17</f>
        <v>0</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0</v>
      </c>
      <c r="H37" s="4">
        <f>H36-$Q37*'連携'!E18-$R37*'連携'!M18-$S37*'連携'!U18-$T37*'連携'!AC18-$U37*'連携'!AK18</f>
        <v>0</v>
      </c>
      <c r="I37" s="4">
        <f>I36-$Q37*'連携'!F18-$R37*'連携'!N18-$S37*'連携'!V18-$T37*'連携'!AD18-$U37*'連携'!AL18</f>
        <v>0</v>
      </c>
      <c r="J37" s="4">
        <f>J36-$Q37*'連携'!G18-$R37*'連携'!O18-$S37*'連携'!W18-$T37*'連携'!AE18-$U37*'連携'!AM18</f>
        <v>0</v>
      </c>
      <c r="K37" s="4">
        <f>K36-$Q37*'連携'!H18-$R37*'連携'!P18-$S37*'連携'!X18-$T37*'連携'!AF18-$U37*'連携'!AN18</f>
        <v>0</v>
      </c>
      <c r="L37" s="4">
        <f>L36-$Q37*'連携'!I18-$R37*'連携'!Q18-$S37*'連携'!Y18-$T37*'連携'!AG18-$U37*'連携'!AO18</f>
        <v>0</v>
      </c>
      <c r="M37" s="4">
        <f>M36-$Q37*'連携'!J18-$R37*'連携'!R18-$S37*'連携'!Z18-$T37*'連携'!AH18-$U37*'連携'!AP18</f>
        <v>0</v>
      </c>
      <c r="N37" s="4">
        <f>IF(AND(SUM($Q37:$U37)=1,'連携'!B18&gt;0),'連携'!B18,"")</f>
      </c>
      <c r="O37" s="4">
        <f>IF(AND(SUM($Q37:$U37)=1,'連携'!C18&gt;0),'連携'!C18,"")</f>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0</v>
      </c>
      <c r="H38" s="4">
        <f>H37-$Q38*'連携'!E19-$R38*'連携'!M19-$S38*'連携'!U19-$T38*'連携'!AC19-$U38*'連携'!AK19</f>
        <v>0</v>
      </c>
      <c r="I38" s="4">
        <f>I37-$Q38*'連携'!F19-$R38*'連携'!N19-$S38*'連携'!V19-$T38*'連携'!AD19-$U38*'連携'!AL19</f>
        <v>0</v>
      </c>
      <c r="J38" s="4">
        <f>J37-$Q38*'連携'!G19-$R38*'連携'!O19-$S38*'連携'!W19-$T38*'連携'!AE19-$U38*'連携'!AM19</f>
        <v>0</v>
      </c>
      <c r="K38" s="4">
        <f>K37-$Q38*'連携'!H19-$R38*'連携'!P19-$S38*'連携'!X19-$T38*'連携'!AF19-$U38*'連携'!AN19</f>
        <v>0</v>
      </c>
      <c r="L38" s="4">
        <f>L37-$Q38*'連携'!I19-$R38*'連携'!Q19-$S38*'連携'!Y19-$T38*'連携'!AG19-$U38*'連携'!AO19</f>
        <v>0</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0</v>
      </c>
      <c r="H39" s="4">
        <f>H38-$Q39*'連携'!E20-$R39*'連携'!M20-$S39*'連携'!U20-$T39*'連携'!AC20-$U39*'連携'!AK20</f>
        <v>0</v>
      </c>
      <c r="I39" s="4">
        <f>I38-$Q39*'連携'!F20-$R39*'連携'!N20-$S39*'連携'!V20-$T39*'連携'!AD20-$U39*'連携'!AL20</f>
        <v>0</v>
      </c>
      <c r="J39" s="4">
        <f>J38-$Q39*'連携'!G20-$R39*'連携'!O20-$S39*'連携'!W20-$T39*'連携'!AE20-$U39*'連携'!AM20</f>
        <v>0</v>
      </c>
      <c r="K39" s="4">
        <f>K38-$Q39*'連携'!H20-$R39*'連携'!P20-$S39*'連携'!X20-$T39*'連携'!AF20-$U39*'連携'!AN20</f>
        <v>0</v>
      </c>
      <c r="L39" s="4">
        <f>L38-$Q39*'連携'!I20-$R39*'連携'!Q20-$S39*'連携'!Y20-$T39*'連携'!AG20-$U39*'連携'!AO20</f>
        <v>0</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0</v>
      </c>
      <c r="H40" s="4">
        <f>H39-$Q40*'連携'!E21-$R40*'連携'!M21-$S40*'連携'!U21-$T40*'連携'!AC21-$U40*'連携'!AK21</f>
        <v>0</v>
      </c>
      <c r="I40" s="4">
        <f>I39-$Q40*'連携'!F21-$R40*'連携'!N21-$S40*'連携'!V21-$T40*'連携'!AD21-$U40*'連携'!AL21</f>
        <v>0</v>
      </c>
      <c r="J40" s="4">
        <f>J39-$Q40*'連携'!G21-$R40*'連携'!O21-$S40*'連携'!W21-$T40*'連携'!AE21-$U40*'連携'!AM21</f>
        <v>0</v>
      </c>
      <c r="K40" s="4">
        <f>K39-$Q40*'連携'!H21-$R40*'連携'!P21-$S40*'連携'!X21-$T40*'連携'!AF21-$U40*'連携'!AN21</f>
        <v>0</v>
      </c>
      <c r="L40" s="4">
        <f>L39-$Q40*'連携'!I21-$R40*'連携'!Q21-$S40*'連携'!Y21-$T40*'連携'!AG21-$U40*'連携'!AO21</f>
        <v>0</v>
      </c>
      <c r="M40" s="4">
        <f>M39-$Q40*'連携'!J21-$R40*'連携'!R21-$S40*'連携'!Z21-$T40*'連携'!AH21-$U40*'連携'!AP21</f>
        <v>0</v>
      </c>
      <c r="N40" s="4">
        <f>IF(AND(SUM($Q40:$U40)=1,'連携'!B21&gt;0),'連携'!B21,"")</f>
      </c>
      <c r="O40" s="4">
        <f>IF(AND(SUM($Q40:$U40)=1,'連携'!C21&gt;0),'連携'!C21,"")</f>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0</v>
      </c>
      <c r="H41" s="4">
        <f>H40-$Q41*'連携'!E22-$R41*'連携'!M22-$S41*'連携'!U22-$T41*'連携'!AC22-$U41*'連携'!AK22</f>
        <v>0</v>
      </c>
      <c r="I41" s="4">
        <f>I40-$Q41*'連携'!F22-$R41*'連携'!N22-$S41*'連携'!V22-$T41*'連携'!AD22-$U41*'連携'!AL22</f>
        <v>0</v>
      </c>
      <c r="J41" s="4">
        <f>J40-$Q41*'連携'!G22-$R41*'連携'!O22-$S41*'連携'!W22-$T41*'連携'!AE22-$U41*'連携'!AM22</f>
        <v>0</v>
      </c>
      <c r="K41" s="4">
        <f>K40-$Q41*'連携'!H22-$R41*'連携'!P22-$S41*'連携'!X22-$T41*'連携'!AF22-$U41*'連携'!AN22</f>
        <v>0</v>
      </c>
      <c r="L41" s="4">
        <f>L40-$Q41*'連携'!I22-$R41*'連携'!Q22-$S41*'連携'!Y22-$T41*'連携'!AG22-$U41*'連携'!AO22</f>
        <v>0</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0</v>
      </c>
      <c r="H42" s="4">
        <f>H41-$Q42*'連携'!E23-$R42*'連携'!M23-$S42*'連携'!U23-$T42*'連携'!AC23-$U42*'連携'!AK23</f>
        <v>0</v>
      </c>
      <c r="I42" s="4">
        <f>I41-$Q42*'連携'!F23-$R42*'連携'!N23-$S42*'連携'!V23-$T42*'連携'!AD23-$U42*'連携'!AL23</f>
        <v>0</v>
      </c>
      <c r="J42" s="4">
        <f>J41-$Q42*'連携'!G23-$R42*'連携'!O23-$S42*'連携'!W23-$T42*'連携'!AE23-$U42*'連携'!AM23</f>
        <v>0</v>
      </c>
      <c r="K42" s="4">
        <f>K41-$Q42*'連携'!H23-$R42*'連携'!P23-$S42*'連携'!X23-$T42*'連携'!AF23-$U42*'連携'!AN23</f>
        <v>0</v>
      </c>
      <c r="L42" s="4">
        <f>L41-$Q42*'連携'!I23-$R42*'連携'!Q23-$S42*'連携'!Y23-$T42*'連携'!AG23-$U42*'連携'!AO23</f>
        <v>0</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0</v>
      </c>
      <c r="H43" s="4">
        <f>H42-$Q43*'連携'!E24-$R43*'連携'!M24-$S43*'連携'!U24-$T43*'連携'!AC24-$U43*'連携'!AK24</f>
        <v>0</v>
      </c>
      <c r="I43" s="4">
        <f>I42-$Q43*'連携'!F24-$R43*'連携'!N24-$S43*'連携'!V24-$T43*'連携'!AD24-$U43*'連携'!AL24</f>
        <v>0</v>
      </c>
      <c r="J43" s="4">
        <f>J42-$Q43*'連携'!G24-$R43*'連携'!O24-$S43*'連携'!W24-$T43*'連携'!AE24-$U43*'連携'!AM24</f>
        <v>0</v>
      </c>
      <c r="K43" s="4">
        <f>K42-$Q43*'連携'!H24-$R43*'連携'!P24-$S43*'連携'!X24-$T43*'連携'!AF24-$U43*'連携'!AN24</f>
        <v>0</v>
      </c>
      <c r="L43" s="4">
        <f>L42-$Q43*'連携'!I24-$R43*'連携'!Q24-$S43*'連携'!Y24-$T43*'連携'!AG24-$U43*'連携'!AO24</f>
        <v>0</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0</v>
      </c>
      <c r="H44" s="4">
        <f>H43-$Q44*'連携'!E25-$R44*'連携'!M25-$S44*'連携'!U25-$T44*'連携'!AC25-$U44*'連携'!AK25</f>
        <v>0</v>
      </c>
      <c r="I44" s="4">
        <f>I43-$Q44*'連携'!F25-$R44*'連携'!N25-$S44*'連携'!V25-$T44*'連携'!AD25-$U44*'連携'!AL25</f>
        <v>0</v>
      </c>
      <c r="J44" s="4">
        <f>J43-$Q44*'連携'!G25-$R44*'連携'!O25-$S44*'連携'!W25-$T44*'連携'!AE25-$U44*'連携'!AM25</f>
        <v>0</v>
      </c>
      <c r="K44" s="4">
        <f>K43-$Q44*'連携'!H25-$R44*'連携'!P25-$S44*'連携'!X25-$T44*'連携'!AF25-$U44*'連携'!AN25</f>
        <v>0</v>
      </c>
      <c r="L44" s="4">
        <f>L43-$Q44*'連携'!I25-$R44*'連携'!Q25-$S44*'連携'!Y25-$T44*'連携'!AG25-$U44*'連携'!AO25</f>
        <v>0</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0</v>
      </c>
      <c r="H45" s="4">
        <f>H44-$Q45*'連携'!E26-$R45*'連携'!M26-$S45*'連携'!U26-$T45*'連携'!AC26-$U45*'連携'!AK26</f>
        <v>0</v>
      </c>
      <c r="I45" s="4">
        <f>I44-$Q45*'連携'!F26-$R45*'連携'!N26-$S45*'連携'!V26-$T45*'連携'!AD26-$U45*'連携'!AL26</f>
        <v>0</v>
      </c>
      <c r="J45" s="4">
        <f>J44-$Q45*'連携'!G26-$R45*'連携'!O26-$S45*'連携'!W26-$T45*'連携'!AE26-$U45*'連携'!AM26</f>
        <v>0</v>
      </c>
      <c r="K45" s="4">
        <f>K44-$Q45*'連携'!H26-$R45*'連携'!P26-$S45*'連携'!X26-$T45*'連携'!AF26-$U45*'連携'!AN26</f>
        <v>0</v>
      </c>
      <c r="L45" s="4">
        <f>L44-$Q45*'連携'!I26-$R45*'連携'!Q26-$S45*'連携'!Y26-$T45*'連携'!AG26-$U45*'連携'!AO26</f>
        <v>0</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0</v>
      </c>
      <c r="H46" s="4">
        <f>H45-$Q46*'連携'!E27-$R46*'連携'!M27-$S46*'連携'!U27-$T46*'連携'!AC27-$U46*'連携'!AK27</f>
        <v>0</v>
      </c>
      <c r="I46" s="4">
        <f>I45-$Q46*'連携'!F27-$R46*'連携'!N27-$S46*'連携'!V27-$T46*'連携'!AD27-$U46*'連携'!AL27</f>
        <v>0</v>
      </c>
      <c r="J46" s="4">
        <f>J45-$Q46*'連携'!G27-$R46*'連携'!O27-$S46*'連携'!W27-$T46*'連携'!AE27-$U46*'連携'!AM27</f>
        <v>0</v>
      </c>
      <c r="K46" s="4">
        <f>K45-$Q46*'連携'!H27-$R46*'連携'!P27-$S46*'連携'!X27-$T46*'連携'!AF27-$U46*'連携'!AN27</f>
        <v>0</v>
      </c>
      <c r="L46" s="4">
        <f>L45-$Q46*'連携'!I27-$R46*'連携'!Q27-$S46*'連携'!Y27-$T46*'連携'!AG27-$U46*'連携'!AO27</f>
        <v>0</v>
      </c>
      <c r="M46" s="4">
        <f>M45-$Q46*'連携'!J27-$R46*'連携'!R27-$S46*'連携'!Z27-$T46*'連携'!AH27-$U46*'連携'!AP27</f>
        <v>0</v>
      </c>
      <c r="N46" s="4">
        <f>IF(AND(SUM($Q46:$U46)=1,'連携'!B27&gt;0),'連携'!B27,"")</f>
      </c>
      <c r="O46" s="4">
        <f>IF(AND(SUM($Q46:$U46)=1,'連携'!C27&gt;0),'連携'!C27,"")</f>
        <v>0</v>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0</v>
      </c>
      <c r="H47" s="4">
        <f>H46-$Q47*'連携'!E28-$R47*'連携'!M28-$S47*'連携'!U28-$T47*'連携'!AC28-$U47*'連携'!AK28</f>
        <v>0</v>
      </c>
      <c r="I47" s="4">
        <f>I46-$Q47*'連携'!F28-$R47*'連携'!N28-$S47*'連携'!V28-$T47*'連携'!AD28-$U47*'連携'!AL28</f>
        <v>0</v>
      </c>
      <c r="J47" s="4">
        <f>J46-$Q47*'連携'!G28-$R47*'連携'!O28-$S47*'連携'!W28-$T47*'連携'!AE28-$U47*'連携'!AM28</f>
        <v>0</v>
      </c>
      <c r="K47" s="4">
        <f>K46-$Q47*'連携'!H28-$R47*'連携'!P28-$S47*'連携'!X28-$T47*'連携'!AF28-$U47*'連携'!AN28</f>
        <v>0</v>
      </c>
      <c r="L47" s="4">
        <f>L46-$Q47*'連携'!I28-$R47*'連携'!Q28-$S47*'連携'!Y28-$T47*'連携'!AG28-$U47*'連携'!AO28</f>
        <v>0</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0</v>
      </c>
      <c r="H48" s="4">
        <f>H47-$Q48*'連携'!E29-$R48*'連携'!M29-$S48*'連携'!U29-$T48*'連携'!AC29-$U48*'連携'!AK29</f>
        <v>0</v>
      </c>
      <c r="I48" s="4">
        <f>I47-$Q48*'連携'!F29-$R48*'連携'!N29-$S48*'連携'!V29-$T48*'連携'!AD29-$U48*'連携'!AL29</f>
        <v>0</v>
      </c>
      <c r="J48" s="4">
        <f>J47-$Q48*'連携'!G29-$R48*'連携'!O29-$S48*'連携'!W29-$T48*'連携'!AE29-$U48*'連携'!AM29</f>
        <v>0</v>
      </c>
      <c r="K48" s="4">
        <f>K47-$Q48*'連携'!H29-$R48*'連携'!P29-$S48*'連携'!X29-$T48*'連携'!AF29-$U48*'連携'!AN29</f>
        <v>0</v>
      </c>
      <c r="L48" s="4">
        <f>L47-$Q48*'連携'!I29-$R48*'連携'!Q29-$S48*'連携'!Y29-$T48*'連携'!AG29-$U48*'連携'!AO29</f>
        <v>0</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0</v>
      </c>
      <c r="H49" s="4">
        <f>H48-$Q49*'連携'!E30-$R49*'連携'!M30-$S49*'連携'!U30-$T49*'連携'!AC30-$U49*'連携'!AK30</f>
        <v>0</v>
      </c>
      <c r="I49" s="4">
        <f>I48-$Q49*'連携'!F30-$R49*'連携'!N30-$S49*'連携'!V30-$T49*'連携'!AD30-$U49*'連携'!AL30</f>
        <v>0</v>
      </c>
      <c r="J49" s="4">
        <f>J48-$Q49*'連携'!G30-$R49*'連携'!O30-$S49*'連携'!W30-$T49*'連携'!AE30-$U49*'連携'!AM30</f>
        <v>0</v>
      </c>
      <c r="K49" s="4">
        <f>K48-$Q49*'連携'!H30-$R49*'連携'!P30-$S49*'連携'!X30-$T49*'連携'!AF30-$U49*'連携'!AN30</f>
        <v>0</v>
      </c>
      <c r="L49" s="4">
        <f>L48-$Q49*'連携'!I30-$R49*'連携'!Q30-$S49*'連携'!Y30-$T49*'連携'!AG30-$U49*'連携'!AO30</f>
        <v>0</v>
      </c>
      <c r="M49" s="4">
        <f>M48-$Q49*'連携'!J30-$R49*'連携'!R30-$S49*'連携'!Z30-$T49*'連携'!AH30-$U49*'連携'!AP30</f>
        <v>0</v>
      </c>
      <c r="N49" s="4">
        <f>IF(AND(SUM($Q49:$U49)=1,'連携'!B30&gt;0),'連携'!B30,"")</f>
        <v>0</v>
      </c>
      <c r="O49" s="4">
        <f>IF(AND(SUM($Q49:$U49)=1,'連携'!C30&gt;0),'連携'!C30,"")</f>
      </c>
      <c r="P49" s="4" t="str">
        <f>'連携'!A30</f>
        <v>静冬ノ籠</v>
      </c>
      <c r="Q49" s="4">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U49"/>
  <sheetViews>
    <sheetView workbookViewId="0" topLeftCell="A1">
      <selection activeCell="A2" sqref="A2"/>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64</v>
      </c>
      <c r="B2" s="4">
        <f>MATCH(A2,'妖怪リスト'!B$2:B$300,0)</f>
        <v>2</v>
      </c>
      <c r="C2" s="4">
        <f>INDEX('妖怪リスト'!D$2:D$300,$B2,1)</f>
        <v>22</v>
      </c>
      <c r="D2" s="4">
        <f>INDEX('妖怪リスト'!E$2:E$300,$B2,1)</f>
        <v>9134</v>
      </c>
      <c r="E2" s="4">
        <f>INDEX('妖怪リスト'!F$2:F$300,$B2,1)</f>
        <v>9183</v>
      </c>
      <c r="F2" s="4">
        <f>INDEX('妖怪リスト'!G$2:G$300,$B2,1)</f>
        <v>7806</v>
      </c>
      <c r="G2" s="4">
        <f>IF(INDEX('妖怪リスト'!H$2:H$300,$B2,1)&gt;0,INDEX('妖怪リスト'!H$2:H$300,$B2,1),"")</f>
        <v>7</v>
      </c>
      <c r="H2" s="4">
        <f>IF(INDEX('妖怪リスト'!I$2:I$300,$B2,1)&gt;0,INDEX('妖怪リスト'!I$2:I$300,$B2,1),"")</f>
        <v>0</v>
      </c>
      <c r="I2" s="4">
        <f>IF(INDEX('妖怪リスト'!J$2:J$300,$B2,1)&gt;0,INDEX('妖怪リスト'!J$2:J$300,$B2,1),"")</f>
        <v>0</v>
      </c>
      <c r="J2" s="4">
        <f>IF(INDEX('妖怪リスト'!K$2:K$300,$B2,1)&gt;0,INDEX('妖怪リスト'!K$2:K$300,$B2,1),"")</f>
        <v>0</v>
      </c>
      <c r="K2" s="4">
        <f>IF(INDEX('妖怪リスト'!L$2:L$300,$B2,1)&gt;0,INDEX('妖怪リスト'!L$2:L$300,$B2,1),"")</f>
        <v>0</v>
      </c>
      <c r="L2" s="4">
        <f>IF(INDEX('妖怪リスト'!M$2:M$300,$B2,1)&gt;0,INDEX('妖怪リスト'!M$2:M$300,$B2,1),"")</f>
        <v>0</v>
      </c>
      <c r="M2" s="4">
        <f>IF(INDEX('妖怪リスト'!N$2:N$300,$B2,1)&gt;0,INDEX('妖怪リスト'!N$2:N$300,$B2,1),"")</f>
        <v>0</v>
      </c>
      <c r="N2" s="19">
        <v>1</v>
      </c>
      <c r="O2" s="19"/>
      <c r="P2"/>
    </row>
    <row r="3" spans="1:16" ht="12.75">
      <c r="A3" s="19" t="s">
        <v>67</v>
      </c>
      <c r="B3" s="4">
        <f>MATCH(A3,'妖怪リスト'!B$2:B$300,0)</f>
        <v>3</v>
      </c>
      <c r="C3" s="4">
        <f>INDEX('妖怪リスト'!D$2:D$300,$B3,1)</f>
        <v>17</v>
      </c>
      <c r="D3" s="4">
        <f>INDEX('妖怪リスト'!E$2:E$300,$B3,1)</f>
        <v>4905</v>
      </c>
      <c r="E3" s="4">
        <f>INDEX('妖怪リスト'!F$2:F$300,$B3,1)</f>
        <v>5396</v>
      </c>
      <c r="F3" s="4">
        <f>INDEX('妖怪リスト'!G$2:G$300,$B3,1)</f>
        <v>4289</v>
      </c>
      <c r="G3" s="4">
        <f>IF(INDEX('妖怪リスト'!H$2:H$300,$B3,1)&gt;0,INDEX('妖怪リスト'!H$2:H$300,$B3,1),"")</f>
        <v>0</v>
      </c>
      <c r="H3" s="4">
        <f>IF(INDEX('妖怪リスト'!I$2:I$300,$B3,1)&gt;0,INDEX('妖怪リスト'!I$2:I$300,$B3,1),"")</f>
        <v>6</v>
      </c>
      <c r="I3" s="4">
        <f>IF(INDEX('妖怪リスト'!J$2:J$300,$B3,1)&gt;0,INDEX('妖怪リスト'!J$2:J$300,$B3,1),"")</f>
        <v>0</v>
      </c>
      <c r="J3" s="4">
        <f>IF(INDEX('妖怪リスト'!K$2:K$300,$B3,1)&gt;0,INDEX('妖怪リスト'!K$2:K$300,$B3,1),"")</f>
        <v>0</v>
      </c>
      <c r="K3" s="4">
        <f>IF(INDEX('妖怪リスト'!L$2:L$300,$B3,1)&gt;0,INDEX('妖怪リスト'!L$2:L$300,$B3,1),"")</f>
        <v>0</v>
      </c>
      <c r="L3" s="4">
        <f>IF(INDEX('妖怪リスト'!M$2:M$300,$B3,1)&gt;0,INDEX('妖怪リスト'!M$2:M$300,$B3,1),"")</f>
        <v>0</v>
      </c>
      <c r="M3" s="4">
        <f>IF(INDEX('妖怪リスト'!N$2:N$300,$B3,1)&gt;0,INDEX('妖怪リスト'!N$2:N$300,$B3,1),"")</f>
        <v>0</v>
      </c>
      <c r="N3" s="19"/>
      <c r="O3" s="19"/>
      <c r="P3"/>
    </row>
    <row r="4" spans="1:16" ht="12.75">
      <c r="A4" s="19" t="s">
        <v>72</v>
      </c>
      <c r="B4" s="4">
        <f>MATCH(A4,'妖怪リスト'!B$2:B$300,0)</f>
        <v>4</v>
      </c>
      <c r="C4" s="4">
        <f>INDEX('妖怪リスト'!D$2:D$300,$B4,1)</f>
        <v>14</v>
      </c>
      <c r="D4" s="4">
        <f>INDEX('妖怪リスト'!E$2:E$300,$B4,1)</f>
        <v>4635</v>
      </c>
      <c r="E4" s="4">
        <f>INDEX('妖怪リスト'!F$2:F$300,$B4,1)</f>
        <v>3930</v>
      </c>
      <c r="F4" s="4">
        <f>INDEX('妖怪リスト'!G$2:G$300,$B4,1)</f>
        <v>4277</v>
      </c>
      <c r="G4" s="4">
        <f>IF(INDEX('妖怪リスト'!H$2:H$300,$B4,1)&gt;0,INDEX('妖怪リスト'!H$2:H$300,$B4,1),"")</f>
        <v>0</v>
      </c>
      <c r="H4" s="4">
        <f>IF(INDEX('妖怪リスト'!I$2:I$300,$B4,1)&gt;0,INDEX('妖怪リスト'!I$2:I$300,$B4,1),"")</f>
        <v>0</v>
      </c>
      <c r="I4" s="4">
        <f>IF(INDEX('妖怪リスト'!J$2:J$300,$B4,1)&gt;0,INDEX('妖怪リスト'!J$2:J$300,$B4,1),"")</f>
        <v>0</v>
      </c>
      <c r="J4" s="4">
        <f>IF(INDEX('妖怪リスト'!K$2:K$300,$B4,1)&gt;0,INDEX('妖怪リスト'!K$2:K$300,$B4,1),"")</f>
        <v>4</v>
      </c>
      <c r="K4" s="4">
        <f>IF(INDEX('妖怪リスト'!L$2:L$300,$B4,1)&gt;0,INDEX('妖怪リスト'!L$2:L$300,$B4,1),"")</f>
        <v>0</v>
      </c>
      <c r="L4" s="4">
        <f>IF(INDEX('妖怪リスト'!M$2:M$300,$B4,1)&gt;0,INDEX('妖怪リスト'!M$2:M$300,$B4,1),"")</f>
        <v>0</v>
      </c>
      <c r="M4" s="4">
        <f>IF(INDEX('妖怪リスト'!N$2:N$300,$B4,1)&gt;0,INDEX('妖怪リスト'!N$2:N$300,$B4,1),"")</f>
        <v>0</v>
      </c>
      <c r="N4" s="19"/>
      <c r="O4" s="19"/>
      <c r="P4"/>
    </row>
    <row r="5" spans="1:16" ht="12.75">
      <c r="A5" s="19" t="s">
        <v>77</v>
      </c>
      <c r="B5" s="4">
        <f>MATCH(A5,'妖怪リスト'!B$2:B$300,0)</f>
        <v>8</v>
      </c>
      <c r="C5" s="4">
        <f>INDEX('妖怪リスト'!D$2:D$300,$B5,1)</f>
        <v>17</v>
      </c>
      <c r="D5" s="4">
        <f>INDEX('妖怪リスト'!E$2:E$300,$B5,1)</f>
        <v>6915</v>
      </c>
      <c r="E5" s="4">
        <f>INDEX('妖怪リスト'!F$2:F$300,$B5,1)</f>
        <v>7080</v>
      </c>
      <c r="F5" s="4">
        <f>INDEX('妖怪リスト'!G$2:G$300,$B5,1)</f>
        <v>7230</v>
      </c>
      <c r="G5" s="4">
        <f>IF(INDEX('妖怪リスト'!H$2:H$300,$B5,1)&gt;0,INDEX('妖怪リスト'!H$2:H$300,$B5,1),"")</f>
        <v>0</v>
      </c>
      <c r="H5" s="4">
        <f>IF(INDEX('妖怪リスト'!I$2:I$300,$B5,1)&gt;0,INDEX('妖怪リスト'!I$2:I$300,$B5,1),"")</f>
        <v>0</v>
      </c>
      <c r="I5" s="4">
        <f>IF(INDEX('妖怪リスト'!J$2:J$300,$B5,1)&gt;0,INDEX('妖怪リスト'!J$2:J$300,$B5,1),"")</f>
        <v>7</v>
      </c>
      <c r="J5" s="4">
        <f>IF(INDEX('妖怪リスト'!K$2:K$300,$B5,1)&gt;0,INDEX('妖怪リスト'!K$2:K$300,$B5,1),"")</f>
        <v>0</v>
      </c>
      <c r="K5" s="4">
        <f>IF(INDEX('妖怪リスト'!L$2:L$300,$B5,1)&gt;0,INDEX('妖怪リスト'!L$2:L$300,$B5,1),"")</f>
        <v>0</v>
      </c>
      <c r="L5" s="4">
        <f>IF(INDEX('妖怪リスト'!M$2:M$300,$B5,1)&gt;0,INDEX('妖怪リスト'!M$2:M$300,$B5,1),"")</f>
        <v>0</v>
      </c>
      <c r="M5" s="4">
        <f>IF(INDEX('妖怪リスト'!N$2:N$300,$B5,1)&gt;0,INDEX('妖怪リスト'!N$2:N$300,$B5,1),"")</f>
        <v>0</v>
      </c>
      <c r="N5" s="19"/>
      <c r="O5" s="19"/>
      <c r="P5"/>
    </row>
    <row r="6" spans="1:16" ht="12.75">
      <c r="A6" s="19" t="s">
        <v>76</v>
      </c>
      <c r="B6" s="4">
        <f>MATCH(A6,'妖怪リスト'!B$2:B$300,0)</f>
        <v>7</v>
      </c>
      <c r="C6" s="4">
        <f>INDEX('妖怪リスト'!D$2:D$300,$B6,1)</f>
        <v>18</v>
      </c>
      <c r="D6" s="4">
        <f>INDEX('妖怪リスト'!E$2:E$300,$B6,1)</f>
        <v>7080</v>
      </c>
      <c r="E6" s="4">
        <f>INDEX('妖怪リスト'!F$2:F$300,$B6,1)</f>
        <v>8471</v>
      </c>
      <c r="F6" s="4">
        <f>INDEX('妖怪リスト'!G$2:G$300,$B6,1)</f>
        <v>6915</v>
      </c>
      <c r="G6" s="4">
        <f>IF(INDEX('妖怪リスト'!H$2:H$300,$B6,1)&gt;0,INDEX('妖怪リスト'!H$2:H$300,$B6,1),"")</f>
        <v>7</v>
      </c>
      <c r="H6" s="4">
        <f>IF(INDEX('妖怪リスト'!I$2:I$300,$B6,1)&gt;0,INDEX('妖怪リスト'!I$2:I$300,$B6,1),"")</f>
        <v>0</v>
      </c>
      <c r="I6" s="4">
        <f>IF(INDEX('妖怪リスト'!J$2:J$300,$B6,1)&gt;0,INDEX('妖怪リスト'!J$2:J$300,$B6,1),"")</f>
        <v>0</v>
      </c>
      <c r="J6" s="4">
        <f>IF(INDEX('妖怪リスト'!K$2:K$300,$B6,1)&gt;0,INDEX('妖怪リスト'!K$2:K$300,$B6,1),"")</f>
        <v>0</v>
      </c>
      <c r="K6" s="4">
        <f>IF(INDEX('妖怪リスト'!L$2:L$300,$B6,1)&gt;0,INDEX('妖怪リスト'!L$2:L$300,$B6,1),"")</f>
        <v>0</v>
      </c>
      <c r="L6" s="4">
        <f>IF(INDEX('妖怪リスト'!M$2:M$300,$B6,1)&gt;0,INDEX('妖怪リスト'!M$2:M$300,$B6,1),"")</f>
        <v>0</v>
      </c>
      <c r="M6" s="4">
        <f>IF(INDEX('妖怪リスト'!N$2:N$300,$B6,1)&gt;0,INDEX('妖怪リスト'!N$2:N$300,$B6,1),"")</f>
        <v>0</v>
      </c>
      <c r="N6" s="19"/>
      <c r="O6" s="19"/>
      <c r="P6"/>
    </row>
    <row r="7" spans="1:16" ht="12.75">
      <c r="A7" s="19" t="s">
        <v>78</v>
      </c>
      <c r="B7" s="4">
        <f>MATCH(A7,'妖怪リスト'!B$2:B$300,0)</f>
        <v>9</v>
      </c>
      <c r="C7" s="4">
        <f>INDEX('妖怪リスト'!D$2:D$300,$B7,1)</f>
        <v>15</v>
      </c>
      <c r="D7" s="4">
        <f>INDEX('妖怪リスト'!E$2:E$300,$B7,1)</f>
        <v>4913</v>
      </c>
      <c r="E7" s="4">
        <f>INDEX('妖怪リスト'!F$2:F$300,$B7,1)</f>
        <v>4317</v>
      </c>
      <c r="F7" s="4">
        <f>INDEX('妖怪リスト'!G$2:G$300,$B7,1)</f>
        <v>4844</v>
      </c>
      <c r="G7" s="4">
        <f>IF(INDEX('妖怪リスト'!H$2:H$300,$B7,1)&gt;0,INDEX('妖怪リスト'!H$2:H$300,$B7,1),"")</f>
        <v>0</v>
      </c>
      <c r="H7" s="4">
        <f>IF(INDEX('妖怪リスト'!I$2:I$300,$B7,1)&gt;0,INDEX('妖怪リスト'!I$2:I$300,$B7,1),"")</f>
        <v>7</v>
      </c>
      <c r="I7" s="4">
        <f>IF(INDEX('妖怪リスト'!J$2:J$300,$B7,1)&gt;0,INDEX('妖怪リスト'!J$2:J$300,$B7,1),"")</f>
        <v>0</v>
      </c>
      <c r="J7" s="4">
        <f>IF(INDEX('妖怪リスト'!K$2:K$300,$B7,1)&gt;0,INDEX('妖怪リスト'!K$2:K$300,$B7,1),"")</f>
        <v>0</v>
      </c>
      <c r="K7" s="4">
        <f>IF(INDEX('妖怪リスト'!L$2:L$300,$B7,1)&gt;0,INDEX('妖怪リスト'!L$2:L$300,$B7,1),"")</f>
        <v>0</v>
      </c>
      <c r="L7" s="4">
        <f>IF(INDEX('妖怪リスト'!M$2:M$300,$B7,1)&gt;0,INDEX('妖怪リスト'!M$2:M$300,$B7,1),"")</f>
        <v>0</v>
      </c>
      <c r="M7" s="4">
        <f>IF(INDEX('妖怪リスト'!N$2:N$300,$B7,1)&gt;0,INDEX('妖怪リスト'!N$2:N$300,$B7,1),"")</f>
        <v>0</v>
      </c>
      <c r="N7" s="19"/>
      <c r="O7" s="19"/>
      <c r="P7"/>
    </row>
    <row r="8" spans="1:16" ht="12.75">
      <c r="A8" s="19" t="s">
        <v>131</v>
      </c>
      <c r="B8" s="4">
        <f>MATCH(A8,'妖怪リスト'!B$2:B$300,0)</f>
        <v>66</v>
      </c>
      <c r="C8" s="4">
        <f>INDEX('妖怪リスト'!D$2:D$300,$B8,1)</f>
        <v>21</v>
      </c>
      <c r="D8" s="4">
        <f>INDEX('妖怪リスト'!E$2:E$300,$B8,1)</f>
        <v>8709</v>
      </c>
      <c r="E8" s="4">
        <f>INDEX('妖怪リスト'!F$2:F$300,$B8,1)</f>
        <v>8554</v>
      </c>
      <c r="F8" s="4">
        <f>INDEX('妖怪リスト'!G$2:G$300,$B8,1)</f>
        <v>8649</v>
      </c>
      <c r="G8" s="4">
        <f>IF(INDEX('妖怪リスト'!H$2:H$300,$B8,1)&gt;0,INDEX('妖怪リスト'!H$2:H$300,$B8,1),"")</f>
        <v>0</v>
      </c>
      <c r="H8" s="4">
        <f>IF(INDEX('妖怪リスト'!I$2:I$300,$B8,1)&gt;0,INDEX('妖怪リスト'!I$2:I$300,$B8,1),"")</f>
        <v>0</v>
      </c>
      <c r="I8" s="4">
        <f>IF(INDEX('妖怪リスト'!J$2:J$300,$B8,1)&gt;0,INDEX('妖怪リスト'!J$2:J$300,$B8,1),"")</f>
        <v>0</v>
      </c>
      <c r="J8" s="4">
        <f>IF(INDEX('妖怪リスト'!K$2:K$300,$B8,1)&gt;0,INDEX('妖怪リスト'!K$2:K$300,$B8,1),"")</f>
        <v>7</v>
      </c>
      <c r="K8" s="4">
        <f>IF(INDEX('妖怪リスト'!L$2:L$300,$B8,1)&gt;0,INDEX('妖怪リスト'!L$2:L$300,$B8,1),"")</f>
        <v>0</v>
      </c>
      <c r="L8" s="4">
        <f>IF(INDEX('妖怪リスト'!M$2:M$300,$B8,1)&gt;0,INDEX('妖怪リスト'!M$2:M$300,$B8,1),"")</f>
        <v>0</v>
      </c>
      <c r="M8" s="4">
        <f>IF(INDEX('妖怪リスト'!N$2:N$300,$B8,1)&gt;0,INDEX('妖怪リスト'!N$2:N$300,$B8,1),"")</f>
        <v>0</v>
      </c>
      <c r="N8" s="19"/>
      <c r="O8" s="19"/>
      <c r="P8"/>
    </row>
    <row r="9" spans="1:16" ht="12.75">
      <c r="A9" s="19" t="s">
        <v>92</v>
      </c>
      <c r="B9" s="4">
        <f>MATCH(A9,'妖怪リスト'!B$2:B$300,0)</f>
        <v>28</v>
      </c>
      <c r="C9" s="4">
        <f>INDEX('妖怪リスト'!D$2:D$300,$B9,1)</f>
        <v>22</v>
      </c>
      <c r="D9" s="4">
        <f>INDEX('妖怪リスト'!E$2:E$300,$B9,1)</f>
        <v>9091</v>
      </c>
      <c r="E9" s="4">
        <f>INDEX('妖怪リスト'!F$2:F$300,$B9,1)</f>
        <v>9139</v>
      </c>
      <c r="F9" s="4">
        <f>INDEX('妖怪リスト'!G$2:G$300,$B9,1)</f>
        <v>8705</v>
      </c>
      <c r="G9" s="4">
        <f>IF(INDEX('妖怪リスト'!H$2:H$300,$B9,1)&gt;0,INDEX('妖怪リスト'!H$2:H$300,$B9,1),"")</f>
        <v>0</v>
      </c>
      <c r="H9" s="4">
        <f>IF(INDEX('妖怪リスト'!I$2:I$300,$B9,1)&gt;0,INDEX('妖怪リスト'!I$2:I$300,$B9,1),"")</f>
        <v>0</v>
      </c>
      <c r="I9" s="4">
        <f>IF(INDEX('妖怪リスト'!J$2:J$300,$B9,1)&gt;0,INDEX('妖怪リスト'!J$2:J$300,$B9,1),"")</f>
        <v>0</v>
      </c>
      <c r="J9" s="4">
        <f>IF(INDEX('妖怪リスト'!K$2:K$300,$B9,1)&gt;0,INDEX('妖怪リスト'!K$2:K$300,$B9,1),"")</f>
        <v>0</v>
      </c>
      <c r="K9" s="4">
        <f>IF(INDEX('妖怪リスト'!L$2:L$300,$B9,1)&gt;0,INDEX('妖怪リスト'!L$2:L$300,$B9,1),"")</f>
        <v>7</v>
      </c>
      <c r="L9" s="4">
        <f>IF(INDEX('妖怪リスト'!M$2:M$300,$B9,1)&gt;0,INDEX('妖怪リスト'!M$2:M$300,$B9,1),"")</f>
        <v>0</v>
      </c>
      <c r="M9" s="4">
        <f>IF(INDEX('妖怪リスト'!N$2:N$300,$B9,1)&gt;0,INDEX('妖怪リスト'!N$2:N$300,$B9,1),"")</f>
        <v>0</v>
      </c>
      <c r="N9" s="19"/>
      <c r="O9" s="19">
        <v>1</v>
      </c>
      <c r="P9"/>
    </row>
    <row r="10" spans="1:16" ht="12.75">
      <c r="A10" s="19" t="s">
        <v>91</v>
      </c>
      <c r="B10" s="4">
        <f>MATCH(A10,'妖怪リスト'!B$2:B$300,0)</f>
        <v>26</v>
      </c>
      <c r="C10" s="4">
        <f>INDEX('妖怪リスト'!D$2:D$300,$B10,1)</f>
        <v>19</v>
      </c>
      <c r="D10" s="4">
        <f>INDEX('妖怪リスト'!E$2:E$300,$B10,1)</f>
        <v>8018</v>
      </c>
      <c r="E10" s="4">
        <f>INDEX('妖怪リスト'!F$2:F$300,$B10,1)</f>
        <v>7524</v>
      </c>
      <c r="F10" s="4">
        <f>INDEX('妖怪リスト'!G$2:G$300,$B10,1)</f>
        <v>7054</v>
      </c>
      <c r="G10" s="4">
        <f>IF(INDEX('妖怪リスト'!H$2:H$300,$B10,1)&gt;0,INDEX('妖怪リスト'!H$2:H$300,$B10,1),"")</f>
        <v>0</v>
      </c>
      <c r="H10" s="4">
        <f>IF(INDEX('妖怪リスト'!I$2:I$300,$B10,1)&gt;0,INDEX('妖怪リスト'!I$2:I$300,$B10,1),"")</f>
        <v>0</v>
      </c>
      <c r="I10" s="4">
        <f>IF(INDEX('妖怪リスト'!J$2:J$300,$B10,1)&gt;0,INDEX('妖怪リスト'!J$2:J$300,$B10,1),"")</f>
        <v>0</v>
      </c>
      <c r="J10" s="4">
        <f>IF(INDEX('妖怪リスト'!K$2:K$300,$B10,1)&gt;0,INDEX('妖怪リスト'!K$2:K$300,$B10,1),"")</f>
        <v>0</v>
      </c>
      <c r="K10" s="4">
        <f>IF(INDEX('妖怪リスト'!L$2:L$300,$B10,1)&gt;0,INDEX('妖怪リスト'!L$2:L$300,$B10,1),"")</f>
        <v>7</v>
      </c>
      <c r="L10" s="4">
        <f>IF(INDEX('妖怪リスト'!M$2:M$300,$B10,1)&gt;0,INDEX('妖怪リスト'!M$2:M$300,$B10,1),"")</f>
        <v>0</v>
      </c>
      <c r="M10" s="4">
        <f>IF(INDEX('妖怪リスト'!N$2:N$300,$B10,1)&gt;0,INDEX('妖怪リスト'!N$2:N$300,$B10,1),"")</f>
        <v>0</v>
      </c>
      <c r="N10" s="19"/>
      <c r="O10" s="19"/>
      <c r="P10"/>
    </row>
    <row r="11" spans="1:16" ht="12.75">
      <c r="A11" s="19" t="s">
        <v>89</v>
      </c>
      <c r="B11" s="4">
        <f>MATCH(A11,'妖怪リスト'!B$2:B$300,0)</f>
        <v>25</v>
      </c>
      <c r="C11" s="4">
        <f>INDEX('妖怪リスト'!D$2:D$300,$B11,1)</f>
        <v>22</v>
      </c>
      <c r="D11" s="4">
        <f>INDEX('妖怪リスト'!E$2:E$300,$B11,1)</f>
        <v>9396</v>
      </c>
      <c r="E11" s="4">
        <f>INDEX('妖怪リスト'!F$2:F$300,$B11,1)</f>
        <v>8927</v>
      </c>
      <c r="F11" s="4">
        <f>INDEX('妖怪リスト'!G$2:G$300,$B11,1)</f>
        <v>7769</v>
      </c>
      <c r="G11" s="4">
        <f>IF(INDEX('妖怪リスト'!H$2:H$300,$B11,1)&gt;0,INDEX('妖怪リスト'!H$2:H$300,$B11,1),"")</f>
        <v>0</v>
      </c>
      <c r="H11" s="4">
        <f>IF(INDEX('妖怪リスト'!I$2:I$300,$B11,1)&gt;0,INDEX('妖怪リスト'!I$2:I$300,$B11,1),"")</f>
        <v>0</v>
      </c>
      <c r="I11" s="4">
        <f>IF(INDEX('妖怪リスト'!J$2:J$300,$B11,1)&gt;0,INDEX('妖怪リスト'!J$2:J$300,$B11,1),"")</f>
        <v>7</v>
      </c>
      <c r="J11" s="4">
        <f>IF(INDEX('妖怪リスト'!K$2:K$300,$B11,1)&gt;0,INDEX('妖怪リスト'!K$2:K$300,$B11,1),"")</f>
        <v>0</v>
      </c>
      <c r="K11" s="4">
        <f>IF(INDEX('妖怪リスト'!L$2:L$300,$B11,1)&gt;0,INDEX('妖怪リスト'!L$2:L$300,$B11,1),"")</f>
        <v>0</v>
      </c>
      <c r="L11" s="4">
        <f>IF(INDEX('妖怪リスト'!M$2:M$300,$B11,1)&gt;0,INDEX('妖怪リスト'!M$2:M$300,$B11,1),"")</f>
        <v>0</v>
      </c>
      <c r="M11" s="4">
        <f>IF(INDEX('妖怪リスト'!N$2:N$300,$B11,1)&gt;0,INDEX('妖怪リスト'!N$2:N$300,$B11,1),"")</f>
        <v>0</v>
      </c>
      <c r="N11" s="19"/>
      <c r="O11" s="19"/>
      <c r="P11"/>
    </row>
    <row r="12" spans="1:13" ht="12.75">
      <c r="A12" s="15" t="s">
        <v>226</v>
      </c>
      <c r="C12" s="20">
        <f>SUM(C2:C11)</f>
        <v>187</v>
      </c>
      <c r="D12" s="20">
        <f>SUM(D2:D11)+INT((D2*$N2+D3*$N3+D4*$N4+D5*$N5+D6*$N6+D7*$N7+D8*$N8+D9*$N9+D10*$N10+D11*$N11)*0.5)</f>
        <v>77363</v>
      </c>
      <c r="E12" s="20">
        <f>SUM(E2:E11)+INT((E2*$N2+E3*$N3+E4*$N4+E5*$N5+E6*$N6+E7*$N7+E8*$N8+E9*$N9+E10*$N10+E11*$N11)*0.5)</f>
        <v>77112</v>
      </c>
      <c r="F12" s="20">
        <f>SUM(F2:F11)+INT((F2*$O2+F3*$O3+F4*$O4+F5*$O5+F6*$O6+F7*$O7+F8*$O8+F9*$O9+F10*$O10+F11*$O11)*0.5)</f>
        <v>71890</v>
      </c>
      <c r="G12" s="20">
        <f>SUM(G2:G11)</f>
        <v>14</v>
      </c>
      <c r="H12" s="20">
        <f>SUM(H2:H11)</f>
        <v>13</v>
      </c>
      <c r="I12" s="20">
        <f>SUM(I2:I11)</f>
        <v>14</v>
      </c>
      <c r="J12" s="20">
        <f>SUM(J2:J11)</f>
        <v>11</v>
      </c>
      <c r="K12" s="20">
        <f>SUM(K2:K11)</f>
        <v>14</v>
      </c>
      <c r="L12" s="20">
        <f>SUM(L2:L11)</f>
        <v>0</v>
      </c>
      <c r="M12" s="20">
        <f>SUM(M2:M11)</f>
        <v>0</v>
      </c>
    </row>
    <row r="14" spans="3:15" ht="12.75">
      <c r="C14" s="4" t="s">
        <v>227</v>
      </c>
      <c r="N14" s="4" t="s">
        <v>175</v>
      </c>
      <c r="O14" s="4" t="s">
        <v>176</v>
      </c>
    </row>
    <row r="15" spans="3:15" ht="12.75">
      <c r="C15" s="21" t="s">
        <v>237</v>
      </c>
      <c r="D15" s="21"/>
      <c r="E15" s="21"/>
      <c r="F15" s="21"/>
      <c r="G15" s="21"/>
      <c r="H15" s="21"/>
      <c r="I15" s="21"/>
      <c r="J15" s="21"/>
      <c r="K15" s="21"/>
      <c r="L15" s="21"/>
      <c r="M15" s="21"/>
      <c r="N15" s="22"/>
      <c r="O15" s="22">
        <v>20</v>
      </c>
    </row>
    <row r="16" spans="3:15" ht="12.75">
      <c r="C16" s="21" t="s">
        <v>238</v>
      </c>
      <c r="D16" s="21"/>
      <c r="E16" s="21"/>
      <c r="F16" s="21"/>
      <c r="G16" s="21"/>
      <c r="H16" s="21"/>
      <c r="I16" s="21"/>
      <c r="J16" s="21"/>
      <c r="K16" s="21"/>
      <c r="L16" s="21"/>
      <c r="M16" s="21"/>
      <c r="N16" s="22"/>
      <c r="O16" s="22">
        <v>15</v>
      </c>
    </row>
    <row r="17" spans="3:15" ht="12.75">
      <c r="C17" s="21" t="s">
        <v>239</v>
      </c>
      <c r="D17" s="21"/>
      <c r="E17" s="21"/>
      <c r="F17" s="21"/>
      <c r="G17" s="21"/>
      <c r="H17" s="21"/>
      <c r="I17" s="21"/>
      <c r="J17" s="21"/>
      <c r="K17" s="21"/>
      <c r="L17" s="21"/>
      <c r="M17" s="21"/>
      <c r="N17" s="22">
        <v>20</v>
      </c>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14</v>
      </c>
      <c r="H20" s="4">
        <f>H12</f>
        <v>13</v>
      </c>
      <c r="I20" s="4">
        <f>I12</f>
        <v>14</v>
      </c>
      <c r="J20" s="4">
        <f>J12</f>
        <v>11</v>
      </c>
      <c r="K20" s="4">
        <f>K12</f>
        <v>14</v>
      </c>
      <c r="L20" s="4">
        <f>L12</f>
        <v>0</v>
      </c>
      <c r="M20" s="4">
        <f>M12</f>
        <v>0</v>
      </c>
      <c r="N20"/>
      <c r="O20"/>
    </row>
    <row r="21" spans="1:17" ht="12.75">
      <c r="A21" s="23" t="s">
        <v>229</v>
      </c>
      <c r="B21" s="23"/>
      <c r="C21" s="23"/>
      <c r="D21" s="23"/>
      <c r="E21" s="23"/>
      <c r="F21" s="23"/>
      <c r="G21" s="4">
        <f>G20-$Q21*'連携'!D2-$R21*'連携'!L2-$S21*'連携'!T2-$T21*'連携'!AB2-$U21*'連携'!AJ2</f>
        <v>14</v>
      </c>
      <c r="H21" s="4">
        <f>H20-$Q21*'連携'!E2-$R21*'連携'!M2-$S21*'連携'!U2-$T21*'連携'!AC2-$U21*'連携'!AK2</f>
        <v>13</v>
      </c>
      <c r="I21" s="4">
        <f>I20-$Q21*'連携'!F2-$R21*'連携'!N2-$S21*'連携'!V2-$T21*'連携'!AD2-$U21*'連携'!AL2</f>
        <v>14</v>
      </c>
      <c r="J21" s="4">
        <f>J20-$Q21*'連携'!G2-$R21*'連携'!O2-$S21*'連携'!W2-$T21*'連携'!AE2-$U21*'連携'!AM2</f>
        <v>11</v>
      </c>
      <c r="K21" s="4">
        <f>K20-$Q21*'連携'!H2-$R21*'連携'!P2-$S21*'連携'!X2-$T21*'連携'!AF2-$U21*'連携'!AN2</f>
        <v>14</v>
      </c>
      <c r="L21" s="4">
        <f>L20-$Q21*'連携'!I2-$R21*'連携'!Q2-$S21*'連携'!Y2-$T21*'連携'!AG2-$U21*'連携'!AO2</f>
        <v>0</v>
      </c>
      <c r="M21" s="4">
        <f>M20-$Q21*'連携'!J2-$R21*'連携'!R2-$S21*'連携'!Z2-$T21*'連携'!AH2-$U21*'連携'!AP2</f>
        <v>0</v>
      </c>
      <c r="N21" s="4">
        <f>IF(AND(SUM($Q21:$U21)=1,'連携'!B2&gt;0),'連携'!B2,"")</f>
      </c>
      <c r="O21" s="4">
        <f>IF(AND(SUM($Q21:$U21)=1,'連携'!C2&gt;0),'連携'!C2,"")</f>
      </c>
      <c r="P21" s="4">
        <f>'連携'!A2</f>
        <v>0</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14</v>
      </c>
      <c r="H22" s="4">
        <f>H21-$Q22*'連携'!E3-$R22*'連携'!M3-$S22*'連携'!U3-$T22*'連携'!AC3-$U22*'連携'!AK3</f>
        <v>13</v>
      </c>
      <c r="I22" s="4">
        <f>I21-$Q22*'連携'!F3-$R22*'連携'!N3-$S22*'連携'!V3-$T22*'連携'!AD3-$U22*'連携'!AL3</f>
        <v>14</v>
      </c>
      <c r="J22" s="4">
        <f>J21-$Q22*'連携'!G3-$R22*'連携'!O3-$S22*'連携'!W3-$T22*'連携'!AE3-$U22*'連携'!AM3</f>
        <v>11</v>
      </c>
      <c r="K22" s="4">
        <f>K21-$Q22*'連携'!H3-$R22*'連携'!P3-$S22*'連携'!X3-$T22*'連携'!AF3-$U22*'連携'!AN3</f>
        <v>14</v>
      </c>
      <c r="L22" s="4">
        <f>L21-$Q22*'連携'!I3-$R22*'連携'!Q3-$S22*'連携'!Y3-$T22*'連携'!AG3-$U22*'連携'!AO3</f>
        <v>0</v>
      </c>
      <c r="M22" s="4">
        <f>M21-$Q22*'連携'!J3-$R22*'連携'!R3-$S22*'連携'!Z3-$T22*'連携'!AH3-$U22*'連携'!AP3</f>
        <v>0</v>
      </c>
      <c r="N22" s="4">
        <f>IF(AND(SUM($Q22:$U22)=1,'連携'!B3&gt;0),'連携'!B3,"")</f>
      </c>
      <c r="O22" s="4">
        <f>IF(AND(SUM($Q22:$U22)=1,'連携'!C3&gt;0),'連携'!C3,"")</f>
      </c>
      <c r="P22" s="4">
        <f>'連携'!A3</f>
        <v>0</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14</v>
      </c>
      <c r="H23" s="4">
        <f>H22-$Q23*'連携'!E4-$R23*'連携'!M4-$S23*'連携'!U4-$T23*'連携'!AC4-$U23*'連携'!AK4</f>
        <v>13</v>
      </c>
      <c r="I23" s="4">
        <f>I22-$Q23*'連携'!F4-$R23*'連携'!N4-$S23*'連携'!V4-$T23*'連携'!AD4-$U23*'連携'!AL4</f>
        <v>14</v>
      </c>
      <c r="J23" s="4">
        <f>J22-$Q23*'連携'!G4-$R23*'連携'!O4-$S23*'連携'!W4-$T23*'連携'!AE4-$U23*'連携'!AM4</f>
        <v>11</v>
      </c>
      <c r="K23" s="4">
        <f>K22-$Q23*'連携'!H4-$R23*'連携'!P4-$S23*'連携'!X4-$T23*'連携'!AF4-$U23*'連携'!AN4</f>
        <v>14</v>
      </c>
      <c r="L23" s="4">
        <f>L22-$Q23*'連携'!I4-$R23*'連携'!Q4-$S23*'連携'!Y4-$T23*'連携'!AG4-$U23*'連携'!AO4</f>
        <v>0</v>
      </c>
      <c r="M23" s="4">
        <f>M22-$Q23*'連携'!J4-$R23*'連携'!R4-$S23*'連携'!Z4-$T23*'連携'!AH4-$U23*'連携'!AP4</f>
        <v>0</v>
      </c>
      <c r="N23" s="4">
        <f>IF(AND(SUM($Q23:$U23)=1,'連携'!B4&gt;0),'連携'!B4,"")</f>
      </c>
      <c r="O23" s="4">
        <f>IF(AND(SUM($Q23:$U23)=1,'連携'!C4&gt;0),'連携'!C4,"")</f>
      </c>
      <c r="P23" s="4">
        <f>'連携'!A4</f>
        <v>0</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14</v>
      </c>
      <c r="H24" s="4">
        <f>H23-$Q24*'連携'!E5-$R24*'連携'!M5-$S24*'連携'!U5-$T24*'連携'!AC5-$U24*'連携'!AK5</f>
        <v>13</v>
      </c>
      <c r="I24" s="4">
        <f>I23-$Q24*'連携'!F5-$R24*'連携'!N5-$S24*'連携'!V5-$T24*'連携'!AD5-$U24*'連携'!AL5</f>
        <v>14</v>
      </c>
      <c r="J24" s="4">
        <f>J23-$Q24*'連携'!G5-$R24*'連携'!O5-$S24*'連携'!W5-$T24*'連携'!AE5-$U24*'連携'!AM5</f>
        <v>11</v>
      </c>
      <c r="K24" s="4">
        <f>K23-$Q24*'連携'!H5-$R24*'連携'!P5-$S24*'連携'!X5-$T24*'連携'!AF5-$U24*'連携'!AN5</f>
        <v>14</v>
      </c>
      <c r="L24" s="4">
        <f>L23-$Q24*'連携'!I5-$R24*'連携'!Q5-$S24*'連携'!Y5-$T24*'連携'!AG5-$U24*'連携'!AO5</f>
        <v>0</v>
      </c>
      <c r="M24" s="4">
        <f>M23-$Q24*'連携'!J5-$R24*'連携'!R5-$S24*'連携'!Z5-$T24*'連携'!AH5-$U24*'連携'!AP5</f>
        <v>0</v>
      </c>
      <c r="N24" s="4">
        <f>IF(AND(SUM($Q24:$U24)=1,'連携'!B5&gt;0),'連携'!B5,"")</f>
      </c>
      <c r="O24" s="4">
        <f>IF(AND(SUM($Q24:$U24)=1,'連携'!C5&gt;0),'連携'!C5,"")</f>
      </c>
      <c r="P24" s="4">
        <f>'連携'!A5</f>
        <v>0</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14</v>
      </c>
      <c r="H25" s="4">
        <f>H24-$Q25*'連携'!E6-$R25*'連携'!M6-$S25*'連携'!U6-$T25*'連携'!AC6-$U25*'連携'!AK6</f>
        <v>13</v>
      </c>
      <c r="I25" s="4">
        <f>I24-$Q25*'連携'!F6-$R25*'連携'!N6-$S25*'連携'!V6-$T25*'連携'!AD6-$U25*'連携'!AL6</f>
        <v>14</v>
      </c>
      <c r="J25" s="4">
        <f>J24-$Q25*'連携'!G6-$R25*'連携'!O6-$S25*'連携'!W6-$T25*'連携'!AE6-$U25*'連携'!AM6</f>
        <v>11</v>
      </c>
      <c r="K25" s="4">
        <f>K24-$Q25*'連携'!H6-$R25*'連携'!P6-$S25*'連携'!X6-$T25*'連携'!AF6-$U25*'連携'!AN6</f>
        <v>14</v>
      </c>
      <c r="L25" s="4">
        <f>L24-$Q25*'連携'!I6-$R25*'連携'!Q6-$S25*'連携'!Y6-$T25*'連携'!AG6-$U25*'連携'!AO6</f>
        <v>0</v>
      </c>
      <c r="M25" s="4">
        <f>M24-$Q25*'連携'!J6-$R25*'連携'!R6-$S25*'連携'!Z6-$T25*'連携'!AH6-$U25*'連携'!AP6</f>
        <v>0</v>
      </c>
      <c r="N25" s="4">
        <f>IF(AND(SUM($Q25:$U25)=1,'連携'!B6&gt;0),'連携'!B6,"")</f>
      </c>
      <c r="O25" s="4">
        <f>IF(AND(SUM($Q25:$U25)=1,'連携'!C6&gt;0),'連携'!C6,"")</f>
      </c>
      <c r="P25" s="4">
        <f>'連携'!A6</f>
        <v>0</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14</v>
      </c>
      <c r="H26" s="4">
        <f>H25-$Q26*'連携'!E7-$R26*'連携'!M7-$S26*'連携'!U7-$T26*'連携'!AC7-$U26*'連携'!AK7</f>
        <v>13</v>
      </c>
      <c r="I26" s="4">
        <f>I25-$Q26*'連携'!F7-$R26*'連携'!N7-$S26*'連携'!V7-$T26*'連携'!AD7-$U26*'連携'!AL7</f>
        <v>14</v>
      </c>
      <c r="J26" s="4">
        <f>J25-$Q26*'連携'!G7-$R26*'連携'!O7-$S26*'連携'!W7-$T26*'連携'!AE7-$U26*'連携'!AM7</f>
        <v>11</v>
      </c>
      <c r="K26" s="4">
        <f>K25-$Q26*'連携'!H7-$R26*'連携'!P7-$S26*'連携'!X7-$T26*'連携'!AF7-$U26*'連携'!AN7</f>
        <v>14</v>
      </c>
      <c r="L26" s="4">
        <f>L25-$Q26*'連携'!I7-$R26*'連携'!Q7-$S26*'連携'!Y7-$T26*'連携'!AG7-$U26*'連携'!AO7</f>
        <v>0</v>
      </c>
      <c r="M26" s="4">
        <f>M25-$Q26*'連携'!J7-$R26*'連携'!R7-$S26*'連携'!Z7-$T26*'連携'!AH7-$U26*'連携'!AP7</f>
        <v>0</v>
      </c>
      <c r="N26" s="4">
        <f>IF(AND(SUM($Q26:$U26)=1,'連携'!B7&gt;0),'連携'!B7,"")</f>
      </c>
      <c r="O26" s="4">
        <f>IF(AND(SUM($Q26:$U26)=1,'連携'!C7&gt;0),'連携'!C7,"")</f>
      </c>
      <c r="P26" s="4">
        <f>'連携'!A7</f>
        <v>0</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6</v>
      </c>
      <c r="H27" s="4">
        <f>H26-$Q27*'連携'!E8-$R27*'連携'!M8-$S27*'連携'!U8-$T27*'連携'!AC8-$U27*'連携'!AK8</f>
        <v>5</v>
      </c>
      <c r="I27" s="4">
        <f>I26-$Q27*'連携'!F8-$R27*'連携'!N8-$S27*'連携'!V8-$T27*'連携'!AD8-$U27*'連携'!AL8</f>
        <v>6</v>
      </c>
      <c r="J27" s="4">
        <f>J26-$Q27*'連携'!G8-$R27*'連携'!O8-$S27*'連携'!W8-$T27*'連携'!AE8-$U27*'連携'!AM8</f>
        <v>3</v>
      </c>
      <c r="K27" s="4">
        <f>K26-$Q27*'連携'!H8-$R27*'連携'!P8-$S27*'連携'!X8-$T27*'連携'!AF8-$U27*'連携'!AN8</f>
        <v>6</v>
      </c>
      <c r="L27" s="4">
        <f>L26-$Q27*'連携'!I8-$R27*'連携'!Q8-$S27*'連携'!Y8-$T27*'連携'!AG8-$U27*'連携'!AO8</f>
        <v>0</v>
      </c>
      <c r="M27" s="4">
        <f>M26-$Q27*'連携'!J8-$R27*'連携'!R8-$S27*'連携'!Z8-$T27*'連携'!AH8-$U27*'連携'!AP8</f>
        <v>0</v>
      </c>
      <c r="N27" s="4">
        <f>IF(AND(SUM($Q27:$U27)=1,'連携'!B8&gt;0),'連携'!B8,"")</f>
        <v>25</v>
      </c>
      <c r="O27" s="4">
        <f>IF(AND(SUM($Q27:$U27)=1,'連携'!C8&gt;0),'連携'!C8,"")</f>
      </c>
      <c r="P27" s="4">
        <f>'連携'!A8</f>
        <v>0</v>
      </c>
      <c r="Q27" s="4">
        <f>IF(AND($G26&gt;='連携'!D8,$H26&gt;='連携'!E8,$I26&gt;='連携'!F8,$J26&gt;='連携'!G8,$K26&gt;='連携'!H8,$L26&gt;='連携'!I8,$M26&gt;='連携'!J8),1,0)</f>
        <v>1</v>
      </c>
    </row>
    <row r="28" spans="1:21" ht="12.75">
      <c r="A28" s="23"/>
      <c r="B28" s="23"/>
      <c r="C28" s="23"/>
      <c r="D28" s="23"/>
      <c r="E28" s="23"/>
      <c r="F28" s="23"/>
      <c r="G28" s="4">
        <f>G27-$Q28*'連携'!D9-$R28*'連携'!L9-$S28*'連携'!T9-$T28*'連携'!AB9-$U28*'連携'!AJ9</f>
        <v>6</v>
      </c>
      <c r="H28" s="4">
        <f>H27-$Q28*'連携'!E9-$R28*'連携'!M9-$S28*'連携'!U9-$T28*'連携'!AC9-$U28*'連携'!AK9</f>
        <v>5</v>
      </c>
      <c r="I28" s="4">
        <f>I27-$Q28*'連携'!F9-$R28*'連携'!N9-$S28*'連携'!V9-$T28*'連携'!AD9-$U28*'連携'!AL9</f>
        <v>6</v>
      </c>
      <c r="J28" s="4">
        <f>J27-$Q28*'連携'!G9-$R28*'連携'!O9-$S28*'連携'!W9-$T28*'連携'!AE9-$U28*'連携'!AM9</f>
        <v>3</v>
      </c>
      <c r="K28" s="4">
        <f>K27-$Q28*'連携'!H9-$R28*'連携'!P9-$S28*'連携'!X9-$T28*'連携'!AF9-$U28*'連携'!AN9</f>
        <v>6</v>
      </c>
      <c r="L28" s="4">
        <f>L27-$Q28*'連携'!I9-$R28*'連携'!Q9-$S28*'連携'!Y9-$T28*'連携'!AG9-$U28*'連携'!AO9</f>
        <v>0</v>
      </c>
      <c r="M28" s="4">
        <f>M27-$Q28*'連携'!J9-$R28*'連携'!R9-$S28*'連携'!Z9-$T28*'連携'!AH9-$U28*'連携'!AP9</f>
        <v>0</v>
      </c>
      <c r="N28" s="4">
        <f>IF(AND(SUM($Q28:$U28)=1,'連携'!B9&gt;0),'連携'!B9,"")</f>
      </c>
      <c r="O28" s="4">
        <f>IF(AND(SUM($Q28:$U28)=1,'連携'!C9&gt;0),'連携'!C9,"")</f>
      </c>
      <c r="P28" s="4">
        <f>'連携'!A9</f>
        <v>0</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6</v>
      </c>
      <c r="H29" s="4">
        <f>H28-$Q29*'連携'!E10-$R29*'連携'!M10-$S29*'連携'!U10-$T29*'連携'!AC10-$U29*'連携'!AK10</f>
        <v>5</v>
      </c>
      <c r="I29" s="4">
        <f>I28-$Q29*'連携'!F10-$R29*'連携'!N10-$S29*'連携'!V10-$T29*'連携'!AD10-$U29*'連携'!AL10</f>
        <v>6</v>
      </c>
      <c r="J29" s="4">
        <f>J28-$Q29*'連携'!G10-$R29*'連携'!O10-$S29*'連携'!W10-$T29*'連携'!AE10-$U29*'連携'!AM10</f>
        <v>3</v>
      </c>
      <c r="K29" s="4">
        <f>K28-$Q29*'連携'!H10-$R29*'連携'!P10-$S29*'連携'!X10-$T29*'連携'!AF10-$U29*'連携'!AN10</f>
        <v>6</v>
      </c>
      <c r="L29" s="4">
        <f>L28-$Q29*'連携'!I10-$R29*'連携'!Q10-$S29*'連携'!Y10-$T29*'連携'!AG10-$U29*'連携'!AO10</f>
        <v>0</v>
      </c>
      <c r="M29" s="4">
        <f>M28-$Q29*'連携'!J10-$R29*'連携'!R10-$S29*'連携'!Z10-$T29*'連携'!AH10-$U29*'連携'!AP10</f>
        <v>0</v>
      </c>
      <c r="N29" s="4">
        <f>IF(AND(SUM($Q29:$U29)=1,'連携'!B10&gt;0),'連携'!B10,"")</f>
      </c>
      <c r="O29" s="4">
        <f>IF(AND(SUM($Q29:$U29)=1,'連携'!C10&gt;0),'連携'!C10,"")</f>
      </c>
      <c r="P29" s="4">
        <f>'連携'!A10</f>
        <v>0</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6</v>
      </c>
      <c r="H30" s="4">
        <f>H29-$Q30*'連携'!E11-$R30*'連携'!M11-$S30*'連携'!U11-$T30*'連携'!AC11-$U30*'連携'!AK11</f>
        <v>5</v>
      </c>
      <c r="I30" s="4">
        <f>I29-$Q30*'連携'!F11-$R30*'連携'!N11-$S30*'連携'!V11-$T30*'連携'!AD11-$U30*'連携'!AL11</f>
        <v>6</v>
      </c>
      <c r="J30" s="4">
        <f>J29-$Q30*'連携'!G11-$R30*'連携'!O11-$S30*'連携'!W11-$T30*'連携'!AE11-$U30*'連携'!AM11</f>
        <v>3</v>
      </c>
      <c r="K30" s="4">
        <f>K29-$Q30*'連携'!H11-$R30*'連携'!P11-$S30*'連携'!X11-$T30*'連携'!AF11-$U30*'連携'!AN11</f>
        <v>6</v>
      </c>
      <c r="L30" s="4">
        <f>L29-$Q30*'連携'!I11-$R30*'連携'!Q11-$S30*'連携'!Y11-$T30*'連携'!AG11-$U30*'連携'!AO11</f>
        <v>0</v>
      </c>
      <c r="M30" s="4">
        <f>M29-$Q30*'連携'!J11-$R30*'連携'!R11-$S30*'連携'!Z11-$T30*'連携'!AH11-$U30*'連携'!AP11</f>
        <v>0</v>
      </c>
      <c r="N30" s="4">
        <f>IF(AND(SUM($Q30:$U30)=1,'連携'!B11&gt;0),'連携'!B11,"")</f>
      </c>
      <c r="O30" s="4">
        <f>IF(AND(SUM($Q30:$U30)=1,'連携'!C11&gt;0),'連携'!C11,"")</f>
      </c>
      <c r="P30" s="4">
        <f>'連携'!A11</f>
        <v>0</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6</v>
      </c>
      <c r="H31" s="4">
        <f>H30-$Q31*'連携'!E12-$R31*'連携'!M12-$S31*'連携'!U12-$T31*'連携'!AC12-$U31*'連携'!AK12</f>
        <v>5</v>
      </c>
      <c r="I31" s="4">
        <f>I30-$Q31*'連携'!F12-$R31*'連携'!N12-$S31*'連携'!V12-$T31*'連携'!AD12-$U31*'連携'!AL12</f>
        <v>6</v>
      </c>
      <c r="J31" s="4">
        <f>J30-$Q31*'連携'!G12-$R31*'連携'!O12-$S31*'連携'!W12-$T31*'連携'!AE12-$U31*'連携'!AM12</f>
        <v>3</v>
      </c>
      <c r="K31" s="4">
        <f>K30-$Q31*'連携'!H12-$R31*'連携'!P12-$S31*'連携'!X12-$T31*'連携'!AF12-$U31*'連携'!AN12</f>
        <v>6</v>
      </c>
      <c r="L31" s="4">
        <f>L30-$Q31*'連携'!I12-$R31*'連携'!Q12-$S31*'連携'!Y12-$T31*'連携'!AG12-$U31*'連携'!AO12</f>
        <v>0</v>
      </c>
      <c r="M31" s="4">
        <f>M30-$Q31*'連携'!J12-$R31*'連携'!R12-$S31*'連携'!Z12-$T31*'連携'!AH12-$U31*'連携'!AP12</f>
        <v>0</v>
      </c>
      <c r="N31" s="4">
        <f>IF(AND(SUM($Q31:$U31)=1,'連携'!B12&gt;0),'連携'!B12,"")</f>
      </c>
      <c r="O31" s="4">
        <f>IF(AND(SUM($Q31:$U31)=1,'連携'!C12&gt;0),'連携'!C12,"")</f>
      </c>
      <c r="P31" s="4">
        <f>'連携'!A12</f>
        <v>0</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6</v>
      </c>
      <c r="H32" s="4">
        <f>H31-$Q32*'連携'!E13-$R32*'連携'!M13-$S32*'連携'!U13-$T32*'連携'!AC13-$U32*'連携'!AK13</f>
        <v>5</v>
      </c>
      <c r="I32" s="4">
        <f>I31-$Q32*'連携'!F13-$R32*'連携'!N13-$S32*'連携'!V13-$T32*'連携'!AD13-$U32*'連携'!AL13</f>
        <v>6</v>
      </c>
      <c r="J32" s="4">
        <f>J31-$Q32*'連携'!G13-$R32*'連携'!O13-$S32*'連携'!W13-$T32*'連携'!AE13-$U32*'連携'!AM13</f>
        <v>3</v>
      </c>
      <c r="K32" s="4">
        <f>K31-$Q32*'連携'!H13-$R32*'連携'!P13-$S32*'連携'!X13-$T32*'連携'!AF13-$U32*'連携'!AN13</f>
        <v>6</v>
      </c>
      <c r="L32" s="4">
        <f>L31-$Q32*'連携'!I13-$R32*'連携'!Q13-$S32*'連携'!Y13-$T32*'連携'!AG13-$U32*'連携'!AO13</f>
        <v>0</v>
      </c>
      <c r="M32" s="4">
        <f>M31-$Q32*'連携'!J13-$R32*'連携'!R13-$S32*'連携'!Z13-$T32*'連携'!AH13-$U32*'連携'!AP13</f>
        <v>0</v>
      </c>
      <c r="N32" s="4">
        <f>IF(AND(SUM($Q32:$U32)=1,'連携'!B13&gt;0),'連携'!B13,"")</f>
      </c>
      <c r="O32" s="4">
        <f>IF(AND(SUM($Q32:$U32)=1,'連携'!C13&gt;0),'連携'!C13,"")</f>
      </c>
      <c r="P32" s="4">
        <f>'連携'!A13</f>
        <v>0</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6</v>
      </c>
      <c r="H33" s="4">
        <f>H32-$Q33*'連携'!E14-$R33*'連携'!M14-$S33*'連携'!U14-$T33*'連携'!AC14-$U33*'連携'!AK14</f>
        <v>5</v>
      </c>
      <c r="I33" s="4">
        <f>I32-$Q33*'連携'!F14-$R33*'連携'!N14-$S33*'連携'!V14-$T33*'連携'!AD14-$U33*'連携'!AL14</f>
        <v>6</v>
      </c>
      <c r="J33" s="4">
        <f>J32-$Q33*'連携'!G14-$R33*'連携'!O14-$S33*'連携'!W14-$T33*'連携'!AE14-$U33*'連携'!AM14</f>
        <v>3</v>
      </c>
      <c r="K33" s="4">
        <f>K32-$Q33*'連携'!H14-$R33*'連携'!P14-$S33*'連携'!X14-$T33*'連携'!AF14-$U33*'連携'!AN14</f>
        <v>6</v>
      </c>
      <c r="L33" s="4">
        <f>L32-$Q33*'連携'!I14-$R33*'連携'!Q14-$S33*'連携'!Y14-$T33*'連携'!AG14-$U33*'連携'!AO14</f>
        <v>0</v>
      </c>
      <c r="M33" s="4">
        <f>M32-$Q33*'連携'!J14-$R33*'連携'!R14-$S33*'連携'!Z14-$T33*'連携'!AH14-$U33*'連携'!AP14</f>
        <v>0</v>
      </c>
      <c r="N33" s="4">
        <f>IF(AND(SUM($Q33:$U33)=1,'連携'!B14&gt;0),'連携'!B14,"")</f>
      </c>
      <c r="O33" s="4">
        <f>IF(AND(SUM($Q33:$U33)=1,'連携'!C14&gt;0),'連携'!C14,"")</f>
      </c>
      <c r="P33" s="4">
        <f>'連携'!A14</f>
        <v>0</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6</v>
      </c>
      <c r="H34" s="4">
        <f>H33-$Q34*'連携'!E15-$R34*'連携'!M15-$S34*'連携'!U15-$T34*'連携'!AC15-$U34*'連携'!AK15</f>
        <v>5</v>
      </c>
      <c r="I34" s="4">
        <f>I33-$Q34*'連携'!F15-$R34*'連携'!N15-$S34*'連携'!V15-$T34*'連携'!AD15-$U34*'連携'!AL15</f>
        <v>6</v>
      </c>
      <c r="J34" s="4">
        <f>J33-$Q34*'連携'!G15-$R34*'連携'!O15-$S34*'連携'!W15-$T34*'連携'!AE15-$U34*'連携'!AM15</f>
        <v>3</v>
      </c>
      <c r="K34" s="4">
        <f>K33-$Q34*'連携'!H15-$R34*'連携'!P15-$S34*'連携'!X15-$T34*'連携'!AF15-$U34*'連携'!AN15</f>
        <v>6</v>
      </c>
      <c r="L34" s="4">
        <f>L33-$Q34*'連携'!I15-$R34*'連携'!Q15-$S34*'連携'!Y15-$T34*'連携'!AG15-$U34*'連携'!AO15</f>
        <v>0</v>
      </c>
      <c r="M34" s="4">
        <f>M33-$Q34*'連携'!J15-$R34*'連携'!R15-$S34*'連携'!Z15-$T34*'連携'!AH15-$U34*'連携'!AP15</f>
        <v>0</v>
      </c>
      <c r="N34" s="4">
        <f>IF(AND(SUM($Q34:$U34)=1,'連携'!B15&gt;0),'連携'!B15,"")</f>
      </c>
      <c r="O34" s="4">
        <f>IF(AND(SUM($Q34:$U34)=1,'連携'!C15&gt;0),'連携'!C15,"")</f>
      </c>
      <c r="P34" s="4">
        <f>'連携'!A15</f>
        <v>0</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6</v>
      </c>
      <c r="H35" s="4">
        <f>H34-$Q35*'連携'!E16-$R35*'連携'!M16-$S35*'連携'!U16-$T35*'連携'!AC16-$U35*'連携'!AK16</f>
        <v>5</v>
      </c>
      <c r="I35" s="4">
        <f>I34-$Q35*'連携'!F16-$R35*'連携'!N16-$S35*'連携'!V16-$T35*'連携'!AD16-$U35*'連携'!AL16</f>
        <v>6</v>
      </c>
      <c r="J35" s="4">
        <f>J34-$Q35*'連携'!G16-$R35*'連携'!O16-$S35*'連携'!W16-$T35*'連携'!AE16-$U35*'連携'!AM16</f>
        <v>3</v>
      </c>
      <c r="K35" s="4">
        <f>K34-$Q35*'連携'!H16-$R35*'連携'!P16-$S35*'連携'!X16-$T35*'連携'!AF16-$U35*'連携'!AN16</f>
        <v>6</v>
      </c>
      <c r="L35" s="4">
        <f>L34-$Q35*'連携'!I16-$R35*'連携'!Q16-$S35*'連携'!Y16-$T35*'連携'!AG16-$U35*'連携'!AO16</f>
        <v>0</v>
      </c>
      <c r="M35" s="4">
        <f>M34-$Q35*'連携'!J16-$R35*'連携'!R16-$S35*'連携'!Z16-$T35*'連携'!AH16-$U35*'連携'!AP16</f>
        <v>0</v>
      </c>
      <c r="N35" s="4">
        <f>IF(AND(SUM($Q35:$U35)=1,'連携'!B16&gt;0),'連携'!B16,"")</f>
      </c>
      <c r="O35" s="4">
        <f>IF(AND(SUM($Q35:$U35)=1,'連携'!C16&gt;0),'連携'!C16,"")</f>
      </c>
      <c r="P35" s="4">
        <f>'連携'!A16</f>
        <v>0</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6</v>
      </c>
      <c r="H36" s="4">
        <f>H35-$Q36*'連携'!E17-$R36*'連携'!M17-$S36*'連携'!U17-$T36*'連携'!AC17-$U36*'連携'!AK17</f>
        <v>5</v>
      </c>
      <c r="I36" s="4">
        <f>I35-$Q36*'連携'!F17-$R36*'連携'!N17-$S36*'連携'!V17-$T36*'連携'!AD17-$U36*'連携'!AL17</f>
        <v>6</v>
      </c>
      <c r="J36" s="4">
        <f>J35-$Q36*'連携'!G17-$R36*'連携'!O17-$S36*'連携'!W17-$T36*'連携'!AE17-$U36*'連携'!AM17</f>
        <v>3</v>
      </c>
      <c r="K36" s="4">
        <f>K35-$Q36*'連携'!H17-$R36*'連携'!P17-$S36*'連携'!X17-$T36*'連携'!AF17-$U36*'連携'!AN17</f>
        <v>6</v>
      </c>
      <c r="L36" s="4">
        <f>L35-$Q36*'連携'!I17-$R36*'連携'!Q17-$S36*'連携'!Y17-$T36*'連携'!AG17-$U36*'連携'!AO17</f>
        <v>0</v>
      </c>
      <c r="M36" s="4">
        <f>M35-$Q36*'連携'!J17-$R36*'連携'!R17-$S36*'連携'!Z17-$T36*'連携'!AH17-$U36*'連携'!AP17</f>
        <v>0</v>
      </c>
      <c r="N36" s="4">
        <f>IF(AND(SUM($Q36:$U36)=1,'連携'!B17&gt;0),'連携'!B17,"")</f>
      </c>
      <c r="O36" s="4">
        <f>IF(AND(SUM($Q36:$U36)=1,'連携'!C17&gt;0),'連携'!C17,"")</f>
      </c>
      <c r="P36" s="4">
        <f>'連携'!A17</f>
        <v>0</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6</v>
      </c>
      <c r="H37" s="4">
        <f>H36-$Q37*'連携'!E18-$R37*'連携'!M18-$S37*'連携'!U18-$T37*'連携'!AC18-$U37*'連携'!AK18</f>
        <v>5</v>
      </c>
      <c r="I37" s="4">
        <f>I36-$Q37*'連携'!F18-$R37*'連携'!N18-$S37*'連携'!V18-$T37*'連携'!AD18-$U37*'連携'!AL18</f>
        <v>6</v>
      </c>
      <c r="J37" s="4">
        <f>J36-$Q37*'連携'!G18-$R37*'連携'!O18-$S37*'連携'!W18-$T37*'連携'!AE18-$U37*'連携'!AM18</f>
        <v>3</v>
      </c>
      <c r="K37" s="4">
        <f>K36-$Q37*'連携'!H18-$R37*'連携'!P18-$S37*'連携'!X18-$T37*'連携'!AF18-$U37*'連携'!AN18</f>
        <v>6</v>
      </c>
      <c r="L37" s="4">
        <f>L36-$Q37*'連携'!I18-$R37*'連携'!Q18-$S37*'連携'!Y18-$T37*'連携'!AG18-$U37*'連携'!AO18</f>
        <v>0</v>
      </c>
      <c r="M37" s="4">
        <f>M36-$Q37*'連携'!J18-$R37*'連携'!R18-$S37*'連携'!Z18-$T37*'連携'!AH18-$U37*'連携'!AP18</f>
        <v>0</v>
      </c>
      <c r="N37" s="4">
        <f>IF(AND(SUM($Q37:$U37)=1,'連携'!B18&gt;0),'連携'!B18,"")</f>
      </c>
      <c r="O37" s="4">
        <f>IF(AND(SUM($Q37:$U37)=1,'連携'!C18&gt;0),'連携'!C18,"")</f>
      </c>
      <c r="P37" s="4">
        <f>'連携'!A18</f>
        <v>0</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6</v>
      </c>
      <c r="H38" s="4">
        <f>H37-$Q38*'連携'!E19-$R38*'連携'!M19-$S38*'連携'!U19-$T38*'連携'!AC19-$U38*'連携'!AK19</f>
        <v>5</v>
      </c>
      <c r="I38" s="4">
        <f>I37-$Q38*'連携'!F19-$R38*'連携'!N19-$S38*'連携'!V19-$T38*'連携'!AD19-$U38*'連携'!AL19</f>
        <v>6</v>
      </c>
      <c r="J38" s="4">
        <f>J37-$Q38*'連携'!G19-$R38*'連携'!O19-$S38*'連携'!W19-$T38*'連携'!AE19-$U38*'連携'!AM19</f>
        <v>3</v>
      </c>
      <c r="K38" s="4">
        <f>K37-$Q38*'連携'!H19-$R38*'連携'!P19-$S38*'連携'!X19-$T38*'連携'!AF19-$U38*'連携'!AN19</f>
        <v>6</v>
      </c>
      <c r="L38" s="4">
        <f>L37-$Q38*'連携'!I19-$R38*'連携'!Q19-$S38*'連携'!Y19-$T38*'連携'!AG19-$U38*'連携'!AO19</f>
        <v>0</v>
      </c>
      <c r="M38" s="4">
        <f>M37-$Q38*'連携'!J19-$R38*'連携'!R19-$S38*'連携'!Z19-$T38*'連携'!AH19-$U38*'連携'!AP19</f>
        <v>0</v>
      </c>
      <c r="N38" s="4">
        <f>IF(AND(SUM($Q38:$U38)=1,'連携'!B19&gt;0),'連携'!B19,"")</f>
      </c>
      <c r="O38" s="4">
        <f>IF(AND(SUM($Q38:$U38)=1,'連携'!C19&gt;0),'連携'!C19,"")</f>
      </c>
      <c r="P38" s="4">
        <f>'連携'!A19</f>
        <v>0</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6</v>
      </c>
      <c r="H39" s="4">
        <f>H38-$Q39*'連携'!E20-$R39*'連携'!M20-$S39*'連携'!U20-$T39*'連携'!AC20-$U39*'連携'!AK20</f>
        <v>5</v>
      </c>
      <c r="I39" s="4">
        <f>I38-$Q39*'連携'!F20-$R39*'連携'!N20-$S39*'連携'!V20-$T39*'連携'!AD20-$U39*'連携'!AL20</f>
        <v>6</v>
      </c>
      <c r="J39" s="4">
        <f>J38-$Q39*'連携'!G20-$R39*'連携'!O20-$S39*'連携'!W20-$T39*'連携'!AE20-$U39*'連携'!AM20</f>
        <v>3</v>
      </c>
      <c r="K39" s="4">
        <f>K38-$Q39*'連携'!H20-$R39*'連携'!P20-$S39*'連携'!X20-$T39*'連携'!AF20-$U39*'連携'!AN20</f>
        <v>6</v>
      </c>
      <c r="L39" s="4">
        <f>L38-$Q39*'連携'!I20-$R39*'連携'!Q20-$S39*'連携'!Y20-$T39*'連携'!AG20-$U39*'連携'!AO20</f>
        <v>0</v>
      </c>
      <c r="M39" s="4">
        <f>M38-$Q39*'連携'!J20-$R39*'連携'!R20-$S39*'連携'!Z20-$T39*'連携'!AH20-$U39*'連携'!AP20</f>
        <v>0</v>
      </c>
      <c r="N39" s="4">
        <f>IF(AND(SUM($Q39:$U39)=1,'連携'!B20&gt;0),'連携'!B20,"")</f>
      </c>
      <c r="O39" s="4">
        <f>IF(AND(SUM($Q39:$U39)=1,'連携'!C20&gt;0),'連携'!C20,"")</f>
      </c>
      <c r="P39" s="4">
        <f>'連携'!A20</f>
        <v>0</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6</v>
      </c>
      <c r="H40" s="4">
        <f>H39-$Q40*'連携'!E21-$R40*'連携'!M21-$S40*'連携'!U21-$T40*'連携'!AC21-$U40*'連携'!AK21</f>
        <v>5</v>
      </c>
      <c r="I40" s="4">
        <f>I39-$Q40*'連携'!F21-$R40*'連携'!N21-$S40*'連携'!V21-$T40*'連携'!AD21-$U40*'連携'!AL21</f>
        <v>6</v>
      </c>
      <c r="J40" s="4">
        <f>J39-$Q40*'連携'!G21-$R40*'連携'!O21-$S40*'連携'!W21-$T40*'連携'!AE21-$U40*'連携'!AM21</f>
        <v>3</v>
      </c>
      <c r="K40" s="4">
        <f>K39-$Q40*'連携'!H21-$R40*'連携'!P21-$S40*'連携'!X21-$T40*'連携'!AF21-$U40*'連携'!AN21</f>
        <v>6</v>
      </c>
      <c r="L40" s="4">
        <f>L39-$Q40*'連携'!I21-$R40*'連携'!Q21-$S40*'連携'!Y21-$T40*'連携'!AG21-$U40*'連携'!AO21</f>
        <v>0</v>
      </c>
      <c r="M40" s="4">
        <f>M39-$Q40*'連携'!J21-$R40*'連携'!R21-$S40*'連携'!Z21-$T40*'連携'!AH21-$U40*'連携'!AP21</f>
        <v>0</v>
      </c>
      <c r="N40" s="4">
        <f>IF(AND(SUM($Q40:$U40)=1,'連携'!B21&gt;0),'連携'!B21,"")</f>
      </c>
      <c r="O40" s="4">
        <f>IF(AND(SUM($Q40:$U40)=1,'連携'!C21&gt;0),'連携'!C21,"")</f>
      </c>
      <c r="P40" s="4">
        <f>'連携'!A21</f>
        <v>0</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6</v>
      </c>
      <c r="H41" s="4">
        <f>H40-$Q41*'連携'!E22-$R41*'連携'!M22-$S41*'連携'!U22-$T41*'連携'!AC22-$U41*'連携'!AK22</f>
        <v>5</v>
      </c>
      <c r="I41" s="4">
        <f>I40-$Q41*'連携'!F22-$R41*'連携'!N22-$S41*'連携'!V22-$T41*'連携'!AD22-$U41*'連携'!AL22</f>
        <v>6</v>
      </c>
      <c r="J41" s="4">
        <f>J40-$Q41*'連携'!G22-$R41*'連携'!O22-$S41*'連携'!W22-$T41*'連携'!AE22-$U41*'連携'!AM22</f>
        <v>3</v>
      </c>
      <c r="K41" s="4">
        <f>K40-$Q41*'連携'!H22-$R41*'連携'!P22-$S41*'連携'!X22-$T41*'連携'!AF22-$U41*'連携'!AN22</f>
        <v>6</v>
      </c>
      <c r="L41" s="4">
        <f>L40-$Q41*'連携'!I22-$R41*'連携'!Q22-$S41*'連携'!Y22-$T41*'連携'!AG22-$U41*'連携'!AO22</f>
        <v>0</v>
      </c>
      <c r="M41" s="4">
        <f>M40-$Q41*'連携'!J22-$R41*'連携'!R22-$S41*'連携'!Z22-$T41*'連携'!AH22-$U41*'連携'!AP22</f>
        <v>0</v>
      </c>
      <c r="N41" s="4">
        <f>IF(AND(SUM($Q41:$U41)=1,'連携'!B22&gt;0),'連携'!B22,"")</f>
      </c>
      <c r="O41" s="4">
        <f>IF(AND(SUM($Q41:$U41)=1,'連携'!C22&gt;0),'連携'!C22,"")</f>
      </c>
      <c r="P41" s="4">
        <f>'連携'!A22</f>
        <v>0</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6</v>
      </c>
      <c r="H42" s="4">
        <f>H41-$Q42*'連携'!E23-$R42*'連携'!M23-$S42*'連携'!U23-$T42*'連携'!AC23-$U42*'連携'!AK23</f>
        <v>5</v>
      </c>
      <c r="I42" s="4">
        <f>I41-$Q42*'連携'!F23-$R42*'連携'!N23-$S42*'連携'!V23-$T42*'連携'!AD23-$U42*'連携'!AL23</f>
        <v>6</v>
      </c>
      <c r="J42" s="4">
        <f>J41-$Q42*'連携'!G23-$R42*'連携'!O23-$S42*'連携'!W23-$T42*'連携'!AE23-$U42*'連携'!AM23</f>
        <v>3</v>
      </c>
      <c r="K42" s="4">
        <f>K41-$Q42*'連携'!H23-$R42*'連携'!P23-$S42*'連携'!X23-$T42*'連携'!AF23-$U42*'連携'!AN23</f>
        <v>6</v>
      </c>
      <c r="L42" s="4">
        <f>L41-$Q42*'連携'!I23-$R42*'連携'!Q23-$S42*'連携'!Y23-$T42*'連携'!AG23-$U42*'連携'!AO23</f>
        <v>0</v>
      </c>
      <c r="M42" s="4">
        <f>M41-$Q42*'連携'!J23-$R42*'連携'!R23-$S42*'連携'!Z23-$T42*'連携'!AH23-$U42*'連携'!AP23</f>
        <v>0</v>
      </c>
      <c r="N42" s="4">
        <f>IF(AND(SUM($Q42:$U42)=1,'連携'!B23&gt;0),'連携'!B23,"")</f>
      </c>
      <c r="O42" s="4">
        <f>IF(AND(SUM($Q42:$U42)=1,'連携'!C23&gt;0),'連携'!C23,"")</f>
      </c>
      <c r="P42" s="4">
        <f>'連携'!A23</f>
        <v>0</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6</v>
      </c>
      <c r="H43" s="4">
        <f>H42-$Q43*'連携'!E24-$R43*'連携'!M24-$S43*'連携'!U24-$T43*'連携'!AC24-$U43*'連携'!AK24</f>
        <v>5</v>
      </c>
      <c r="I43" s="4">
        <f>I42-$Q43*'連携'!F24-$R43*'連携'!N24-$S43*'連携'!V24-$T43*'連携'!AD24-$U43*'連携'!AL24</f>
        <v>6</v>
      </c>
      <c r="J43" s="4">
        <f>J42-$Q43*'連携'!G24-$R43*'連携'!O24-$S43*'連携'!W24-$T43*'連携'!AE24-$U43*'連携'!AM24</f>
        <v>3</v>
      </c>
      <c r="K43" s="4">
        <f>K42-$Q43*'連携'!H24-$R43*'連携'!P24-$S43*'連携'!X24-$T43*'連携'!AF24-$U43*'連携'!AN24</f>
        <v>6</v>
      </c>
      <c r="L43" s="4">
        <f>L42-$Q43*'連携'!I24-$R43*'連携'!Q24-$S43*'連携'!Y24-$T43*'連携'!AG24-$U43*'連携'!AO24</f>
        <v>0</v>
      </c>
      <c r="M43" s="4">
        <f>M42-$Q43*'連携'!J24-$R43*'連携'!R24-$S43*'連携'!Z24-$T43*'連携'!AH24-$U43*'連携'!AP24</f>
        <v>0</v>
      </c>
      <c r="N43" s="4">
        <f>IF(AND(SUM($Q43:$U43)=1,'連携'!B24&gt;0),'連携'!B24,"")</f>
      </c>
      <c r="O43" s="4">
        <f>IF(AND(SUM($Q43:$U43)=1,'連携'!C24&gt;0),'連携'!C24,"")</f>
      </c>
      <c r="P43" s="4">
        <f>'連携'!A24</f>
        <v>0</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6</v>
      </c>
      <c r="H44" s="4">
        <f>H43-$Q44*'連携'!E25-$R44*'連携'!M25-$S44*'連携'!U25-$T44*'連携'!AC25-$U44*'連携'!AK25</f>
        <v>5</v>
      </c>
      <c r="I44" s="4">
        <f>I43-$Q44*'連携'!F25-$R44*'連携'!N25-$S44*'連携'!V25-$T44*'連携'!AD25-$U44*'連携'!AL25</f>
        <v>6</v>
      </c>
      <c r="J44" s="4">
        <f>J43-$Q44*'連携'!G25-$R44*'連携'!O25-$S44*'連携'!W25-$T44*'連携'!AE25-$U44*'連携'!AM25</f>
        <v>3</v>
      </c>
      <c r="K44" s="4">
        <f>K43-$Q44*'連携'!H25-$R44*'連携'!P25-$S44*'連携'!X25-$T44*'連携'!AF25-$U44*'連携'!AN25</f>
        <v>6</v>
      </c>
      <c r="L44" s="4">
        <f>L43-$Q44*'連携'!I25-$R44*'連携'!Q25-$S44*'連携'!Y25-$T44*'連携'!AG25-$U44*'連携'!AO25</f>
        <v>0</v>
      </c>
      <c r="M44" s="4">
        <f>M43-$Q44*'連携'!J25-$R44*'連携'!R25-$S44*'連携'!Z25-$T44*'連携'!AH25-$U44*'連携'!AP25</f>
        <v>0</v>
      </c>
      <c r="N44" s="4">
        <f>IF(AND(SUM($Q44:$U44)=1,'連携'!B25&gt;0),'連携'!B25,"")</f>
      </c>
      <c r="O44" s="4">
        <f>IF(AND(SUM($Q44:$U44)=1,'連携'!C25&gt;0),'連携'!C25,"")</f>
      </c>
      <c r="P44" s="4">
        <f>'連携'!A25</f>
        <v>0</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6</v>
      </c>
      <c r="H45" s="4">
        <f>H44-$Q45*'連携'!E26-$R45*'連携'!M26-$S45*'連携'!U26-$T45*'連携'!AC26-$U45*'連携'!AK26</f>
        <v>5</v>
      </c>
      <c r="I45" s="4">
        <f>I44-$Q45*'連携'!F26-$R45*'連携'!N26-$S45*'連携'!V26-$T45*'連携'!AD26-$U45*'連携'!AL26</f>
        <v>6</v>
      </c>
      <c r="J45" s="4">
        <f>J44-$Q45*'連携'!G26-$R45*'連携'!O26-$S45*'連携'!W26-$T45*'連携'!AE26-$U45*'連携'!AM26</f>
        <v>3</v>
      </c>
      <c r="K45" s="4">
        <f>K44-$Q45*'連携'!H26-$R45*'連携'!P26-$S45*'連携'!X26-$T45*'連携'!AF26-$U45*'連携'!AN26</f>
        <v>6</v>
      </c>
      <c r="L45" s="4">
        <f>L44-$Q45*'連携'!I26-$R45*'連携'!Q26-$S45*'連携'!Y26-$T45*'連携'!AG26-$U45*'連携'!AO26</f>
        <v>0</v>
      </c>
      <c r="M45" s="4">
        <f>M44-$Q45*'連携'!J26-$R45*'連携'!R26-$S45*'連携'!Z26-$T45*'連携'!AH26-$U45*'連携'!AP26</f>
        <v>0</v>
      </c>
      <c r="N45" s="4">
        <f>IF(AND(SUM($Q45:$U45)=1,'連携'!B26&gt;0),'連携'!B26,"")</f>
      </c>
      <c r="O45" s="4">
        <f>IF(AND(SUM($Q45:$U45)=1,'連携'!C26&gt;0),'連携'!C26,"")</f>
      </c>
      <c r="P45" s="4">
        <f>'連携'!A26</f>
        <v>0</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2</v>
      </c>
      <c r="H46" s="4">
        <f>H45-$Q46*'連携'!E27-$R46*'連携'!M27-$S46*'連携'!U27-$T46*'連携'!AC27-$U46*'連携'!AK27</f>
        <v>5</v>
      </c>
      <c r="I46" s="4">
        <f>I45-$Q46*'連携'!F27-$R46*'連携'!N27-$S46*'連携'!V27-$T46*'連携'!AD27-$U46*'連携'!AL27</f>
        <v>3</v>
      </c>
      <c r="J46" s="4">
        <f>J45-$Q46*'連携'!G27-$R46*'連携'!O27-$S46*'連携'!W27-$T46*'連携'!AE27-$U46*'連携'!AM27</f>
        <v>0</v>
      </c>
      <c r="K46" s="4">
        <f>K45-$Q46*'連携'!H27-$R46*'連携'!P27-$S46*'連携'!X27-$T46*'連携'!AF27-$U46*'連携'!AN27</f>
        <v>6</v>
      </c>
      <c r="L46" s="4">
        <f>L45-$Q46*'連携'!I27-$R46*'連携'!Q27-$S46*'連携'!Y27-$T46*'連携'!AG27-$U46*'連携'!AO27</f>
        <v>0</v>
      </c>
      <c r="M46" s="4">
        <f>M45-$Q46*'連携'!J27-$R46*'連携'!R27-$S46*'連携'!Z27-$T46*'連携'!AH27-$U46*'連携'!AP27</f>
        <v>0</v>
      </c>
      <c r="N46" s="4">
        <f>IF(AND(SUM($Q46:$U46)=1,'連携'!B27&gt;0),'連携'!B27,"")</f>
      </c>
      <c r="O46" s="4">
        <f>IF(AND(SUM($Q46:$U46)=1,'連携'!C27&gt;0),'連携'!C27,"")</f>
        <v>10</v>
      </c>
      <c r="P46" s="4">
        <f>'連携'!A27</f>
        <v>0</v>
      </c>
      <c r="Q46" s="4">
        <f>IF(AND($G45&gt;='連携'!D27,$H45&gt;='連携'!E27,$I45&gt;='連携'!F27,$J45&gt;='連携'!G27,$K45&gt;='連携'!H27,$L45&gt;='連携'!I27,$M45&gt;='連携'!J27),1,0)</f>
        <v>1</v>
      </c>
    </row>
    <row r="47" spans="1:17" ht="12.75">
      <c r="A47" s="26"/>
      <c r="B47" s="25"/>
      <c r="C47" s="25"/>
      <c r="D47" s="25"/>
      <c r="E47" s="25"/>
      <c r="F47" s="25"/>
      <c r="G47" s="4">
        <f>G46-$Q47*'連携'!D28-$R47*'連携'!L28-$S47*'連携'!T28-$T47*'連携'!AB28-$U47*'連携'!AJ28</f>
        <v>2</v>
      </c>
      <c r="H47" s="4">
        <f>H46-$Q47*'連携'!E28-$R47*'連携'!M28-$S47*'連携'!U28-$T47*'連携'!AC28-$U47*'連携'!AK28</f>
        <v>5</v>
      </c>
      <c r="I47" s="4">
        <f>I46-$Q47*'連携'!F28-$R47*'連携'!N28-$S47*'連携'!V28-$T47*'連携'!AD28-$U47*'連携'!AL28</f>
        <v>3</v>
      </c>
      <c r="J47" s="4">
        <f>J46-$Q47*'連携'!G28-$R47*'連携'!O28-$S47*'連携'!W28-$T47*'連携'!AE28-$U47*'連携'!AM28</f>
        <v>0</v>
      </c>
      <c r="K47" s="4">
        <f>K46-$Q47*'連携'!H28-$R47*'連携'!P28-$S47*'連携'!X28-$T47*'連携'!AF28-$U47*'連携'!AN28</f>
        <v>6</v>
      </c>
      <c r="L47" s="4">
        <f>L46-$Q47*'連携'!I28-$R47*'連携'!Q28-$S47*'連携'!Y28-$T47*'連携'!AG28-$U47*'連携'!AO28</f>
        <v>0</v>
      </c>
      <c r="M47" s="4">
        <f>M46-$Q47*'連携'!J28-$R47*'連携'!R28-$S47*'連携'!Z28-$T47*'連携'!AH28-$U47*'連携'!AP28</f>
        <v>0</v>
      </c>
      <c r="N47" s="4">
        <f>IF(AND(SUM($Q47:$U47)=1,'連携'!B28&gt;0),'連携'!B28,"")</f>
      </c>
      <c r="O47" s="4">
        <f>IF(AND(SUM($Q47:$U47)=1,'連携'!C28&gt;0),'連携'!C28,"")</f>
      </c>
      <c r="P47" s="4">
        <f>'連携'!A28</f>
        <v>0</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2</v>
      </c>
      <c r="H48" s="4">
        <f>H47-$Q48*'連携'!E29-$R48*'連携'!M29-$S48*'連携'!U29-$T48*'連携'!AC29-$U48*'連携'!AK29</f>
        <v>5</v>
      </c>
      <c r="I48" s="4">
        <f>I47-$Q48*'連携'!F29-$R48*'連携'!N29-$S48*'連携'!V29-$T48*'連携'!AD29-$U48*'連携'!AL29</f>
        <v>3</v>
      </c>
      <c r="J48" s="4">
        <f>J47-$Q48*'連携'!G29-$R48*'連携'!O29-$S48*'連携'!W29-$T48*'連携'!AE29-$U48*'連携'!AM29</f>
        <v>0</v>
      </c>
      <c r="K48" s="4">
        <f>K47-$Q48*'連携'!H29-$R48*'連携'!P29-$S48*'連携'!X29-$T48*'連携'!AF29-$U48*'連携'!AN29</f>
        <v>6</v>
      </c>
      <c r="L48" s="4">
        <f>L47-$Q48*'連携'!I29-$R48*'連携'!Q29-$S48*'連携'!Y29-$T48*'連携'!AG29-$U48*'連携'!AO29</f>
        <v>0</v>
      </c>
      <c r="M48" s="4">
        <f>M47-$Q48*'連携'!J29-$R48*'連携'!R29-$S48*'連携'!Z29-$T48*'連携'!AH29-$U48*'連携'!AP29</f>
        <v>0</v>
      </c>
      <c r="N48" s="4">
        <f>IF(AND(SUM($Q48:$U48)=1,'連携'!B29&gt;0),'連携'!B29,"")</f>
      </c>
      <c r="O48" s="4">
        <f>IF(AND(SUM($Q48:$U48)=1,'連携'!C29&gt;0),'連携'!C29,"")</f>
      </c>
      <c r="P48" s="4">
        <f>'連携'!A29</f>
        <v>0</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2</v>
      </c>
      <c r="H49" s="4">
        <f>H48-$Q49*'連携'!E30-$R49*'連携'!M30-$S49*'連携'!U30-$T49*'連携'!AC30-$U49*'連携'!AK30</f>
        <v>1</v>
      </c>
      <c r="I49" s="4">
        <f>I48-$Q49*'連携'!F30-$R49*'連携'!N30-$S49*'連携'!V30-$T49*'連携'!AD30-$U49*'連携'!AL30</f>
        <v>0</v>
      </c>
      <c r="J49" s="4">
        <f>J48-$Q49*'連携'!G30-$R49*'連携'!O30-$S49*'連携'!W30-$T49*'連携'!AE30-$U49*'連携'!AM30</f>
        <v>0</v>
      </c>
      <c r="K49" s="4">
        <f>K48-$Q49*'連携'!H30-$R49*'連携'!P30-$S49*'連携'!X30-$T49*'連携'!AF30-$U49*'連携'!AN30</f>
        <v>3</v>
      </c>
      <c r="L49" s="4">
        <f>L48-$Q49*'連携'!I30-$R49*'連携'!Q30-$S49*'連携'!Y30-$T49*'連携'!AG30-$U49*'連携'!AO30</f>
        <v>0</v>
      </c>
      <c r="M49" s="4">
        <f>M48-$Q49*'連携'!J30-$R49*'連携'!R30-$S49*'連携'!Z30-$T49*'連携'!AH30-$U49*'連携'!AP30</f>
        <v>0</v>
      </c>
      <c r="N49" s="4">
        <f>IF(AND(SUM($Q49:$U49)=1,'連携'!B30&gt;0),'連携'!B30,"")</f>
        <v>10</v>
      </c>
      <c r="O49" s="4">
        <f>IF(AND(SUM($Q49:$U49)=1,'連携'!C30&gt;0),'連携'!C30,"")</f>
      </c>
      <c r="P49" s="4">
        <f>'連携'!A30</f>
        <v>0</v>
      </c>
      <c r="Q49" s="4">
        <f>IF(AND($G48&gt;='連携'!D30,$H48&gt;='連携'!E30,$I48&gt;='連携'!F30,$J48&gt;='連携'!G30,$K48&gt;='連携'!H30,$L48&gt;='連携'!I30,$M48&gt;='連携'!J30),1,0)</f>
        <v>1</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U49"/>
  <sheetViews>
    <sheetView workbookViewId="0" topLeftCell="A1">
      <selection activeCell="O6" sqref="O6"/>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64</v>
      </c>
      <c r="B2" s="4">
        <f>MATCH(A2,'妖怪リスト'!B$2:B$300,0)</f>
        <v>2</v>
      </c>
      <c r="C2" s="4">
        <f>INDEX('妖怪リスト'!D$2:D$300,$B2,1)</f>
        <v>22</v>
      </c>
      <c r="D2" s="4">
        <f>INDEX('妖怪リスト'!E$2:E$300,$B2,1)</f>
        <v>9134</v>
      </c>
      <c r="E2" s="4">
        <f>INDEX('妖怪リスト'!F$2:F$300,$B2,1)</f>
        <v>9183</v>
      </c>
      <c r="F2" s="4">
        <f>INDEX('妖怪リスト'!G$2:G$300,$B2,1)</f>
        <v>7806</v>
      </c>
      <c r="G2" s="4">
        <f>IF(INDEX('妖怪リスト'!H$2:H$300,$B2,1)&gt;0,INDEX('妖怪リスト'!H$2:H$300,$B2,1),"")</f>
        <v>7</v>
      </c>
      <c r="H2" s="4">
        <f>IF(INDEX('妖怪リスト'!I$2:I$300,$B2,1)&gt;0,INDEX('妖怪リスト'!I$2:I$300,$B2,1),"")</f>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c>
      <c r="M2" s="4">
        <f>IF(INDEX('妖怪リスト'!N$2:N$300,$B2,1)&gt;0,INDEX('妖怪リスト'!N$2:N$300,$B2,1),"")</f>
      </c>
      <c r="N2" s="19">
        <v>1</v>
      </c>
      <c r="O2" s="19"/>
      <c r="P2"/>
    </row>
    <row r="3" spans="1:16" ht="12.75">
      <c r="A3" s="19" t="s">
        <v>67</v>
      </c>
      <c r="B3" s="4">
        <f>MATCH(A3,'妖怪リスト'!B$2:B$300,0)</f>
        <v>3</v>
      </c>
      <c r="C3" s="4">
        <f>INDEX('妖怪リスト'!D$2:D$300,$B3,1)</f>
        <v>17</v>
      </c>
      <c r="D3" s="4">
        <f>INDEX('妖怪リスト'!E$2:E$300,$B3,1)</f>
        <v>4905</v>
      </c>
      <c r="E3" s="4">
        <f>INDEX('妖怪リスト'!F$2:F$300,$B3,1)</f>
        <v>5396</v>
      </c>
      <c r="F3" s="4">
        <f>INDEX('妖怪リスト'!G$2:G$300,$B3,1)</f>
        <v>4289</v>
      </c>
      <c r="G3" s="4">
        <f>IF(INDEX('妖怪リスト'!H$2:H$300,$B3,1)&gt;0,INDEX('妖怪リスト'!H$2:H$300,$B3,1),"")</f>
      </c>
      <c r="H3" s="4">
        <f>IF(INDEX('妖怪リスト'!I$2:I$300,$B3,1)&gt;0,INDEX('妖怪リスト'!I$2:I$300,$B3,1),"")</f>
        <v>6</v>
      </c>
      <c r="I3" s="4">
        <f>IF(INDEX('妖怪リスト'!J$2:J$300,$B3,1)&gt;0,INDEX('妖怪リスト'!J$2:J$300,$B3,1),"")</f>
      </c>
      <c r="J3" s="4">
        <f>IF(INDEX('妖怪リスト'!K$2:K$300,$B3,1)&gt;0,INDEX('妖怪リスト'!K$2:K$300,$B3,1),"")</f>
      </c>
      <c r="K3" s="4">
        <f>IF(INDEX('妖怪リスト'!L$2:L$300,$B3,1)&gt;0,INDEX('妖怪リスト'!L$2:L$300,$B3,1),"")</f>
      </c>
      <c r="L3" s="4">
        <f>IF(INDEX('妖怪リスト'!M$2:M$300,$B3,1)&gt;0,INDEX('妖怪リスト'!M$2:M$300,$B3,1),"")</f>
      </c>
      <c r="M3" s="4">
        <f>IF(INDEX('妖怪リスト'!N$2:N$300,$B3,1)&gt;0,INDEX('妖怪リスト'!N$2:N$300,$B3,1),"")</f>
      </c>
      <c r="N3" s="19"/>
      <c r="O3" s="19"/>
      <c r="P3"/>
    </row>
    <row r="4" spans="1:16" ht="12.75">
      <c r="A4" s="19" t="s">
        <v>72</v>
      </c>
      <c r="B4" s="4">
        <f>MATCH(A4,'妖怪リスト'!B$2:B$300,0)</f>
        <v>4</v>
      </c>
      <c r="C4" s="4">
        <f>INDEX('妖怪リスト'!D$2:D$300,$B4,1)</f>
        <v>14</v>
      </c>
      <c r="D4" s="4">
        <f>INDEX('妖怪リスト'!E$2:E$300,$B4,1)</f>
        <v>4635</v>
      </c>
      <c r="E4" s="4">
        <f>INDEX('妖怪リスト'!F$2:F$300,$B4,1)</f>
        <v>3930</v>
      </c>
      <c r="F4" s="4">
        <f>INDEX('妖怪リスト'!G$2:G$300,$B4,1)</f>
        <v>4277</v>
      </c>
      <c r="G4" s="4">
        <f>IF(INDEX('妖怪リスト'!H$2:H$300,$B4,1)&gt;0,INDEX('妖怪リスト'!H$2:H$300,$B4,1),"")</f>
      </c>
      <c r="H4" s="4">
        <f>IF(INDEX('妖怪リスト'!I$2:I$300,$B4,1)&gt;0,INDEX('妖怪リスト'!I$2:I$300,$B4,1),"")</f>
      </c>
      <c r="I4" s="4">
        <f>IF(INDEX('妖怪リスト'!J$2:J$300,$B4,1)&gt;0,INDEX('妖怪リスト'!J$2:J$300,$B4,1),"")</f>
      </c>
      <c r="J4" s="4">
        <f>IF(INDEX('妖怪リスト'!K$2:K$300,$B4,1)&gt;0,INDEX('妖怪リスト'!K$2:K$300,$B4,1),"")</f>
        <v>4</v>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79</v>
      </c>
      <c r="B5" s="4">
        <f>MATCH(A5,'妖怪リスト'!B$2:B$300,0)</f>
        <v>11</v>
      </c>
      <c r="C5" s="4">
        <f>INDEX('妖怪リスト'!D$2:D$300,$B5,1)</f>
        <v>18</v>
      </c>
      <c r="D5" s="4">
        <f>INDEX('妖怪リスト'!E$2:E$300,$B5,1)</f>
        <v>7793</v>
      </c>
      <c r="E5" s="4">
        <f>INDEX('妖怪リスト'!F$2:F$300,$B5,1)</f>
        <v>6553</v>
      </c>
      <c r="F5" s="4">
        <f>INDEX('妖怪リスト'!G$2:G$300,$B5,1)</f>
        <v>7020</v>
      </c>
      <c r="G5" s="4">
        <f>IF(INDEX('妖怪リスト'!H$2:H$300,$B5,1)&gt;0,INDEX('妖怪リスト'!H$2:H$300,$B5,1),"")</f>
      </c>
      <c r="H5" s="4">
        <f>IF(INDEX('妖怪リスト'!I$2:I$300,$B5,1)&gt;0,INDEX('妖怪リスト'!I$2:I$300,$B5,1),"")</f>
      </c>
      <c r="I5" s="4">
        <f>IF(INDEX('妖怪リスト'!J$2:J$300,$B5,1)&gt;0,INDEX('妖怪リスト'!J$2:J$300,$B5,1),"")</f>
        <v>0</v>
      </c>
      <c r="J5" s="4">
        <f>IF(INDEX('妖怪リスト'!K$2:K$300,$B5,1)&gt;0,INDEX('妖怪リスト'!K$2:K$300,$B5,1),"")</f>
      </c>
      <c r="K5" s="4">
        <f>IF(INDEX('妖怪リスト'!L$2:L$300,$B5,1)&gt;0,INDEX('妖怪リスト'!L$2:L$300,$B5,1),"")</f>
      </c>
      <c r="L5" s="4">
        <f>IF(INDEX('妖怪リスト'!M$2:M$300,$B5,1)&gt;0,INDEX('妖怪リスト'!M$2:M$300,$B5,1),"")</f>
      </c>
      <c r="M5" s="4">
        <f>IF(INDEX('妖怪リスト'!N$2:N$300,$B5,1)&gt;0,INDEX('妖怪リスト'!N$2:N$300,$B5,1),"")</f>
      </c>
      <c r="N5" s="19"/>
      <c r="O5" s="19"/>
      <c r="P5"/>
    </row>
    <row r="6" spans="1:16" ht="12.75">
      <c r="A6" s="19" t="s">
        <v>80</v>
      </c>
      <c r="B6" s="4">
        <f>MATCH(A6,'妖怪リスト'!B$2:B$300,0)</f>
        <v>12</v>
      </c>
      <c r="C6" s="4">
        <f>INDEX('妖怪リスト'!D$2:D$300,$B6,1)</f>
        <v>15</v>
      </c>
      <c r="D6" s="4">
        <f>INDEX('妖怪リスト'!E$2:E$300,$B6,1)</f>
        <v>5370</v>
      </c>
      <c r="E6" s="4">
        <f>INDEX('妖怪リスト'!F$2:F$300,$B6,1)</f>
        <v>4188</v>
      </c>
      <c r="F6" s="4">
        <f>INDEX('妖怪リスト'!G$2:G$300,$B6,1)</f>
        <v>4762</v>
      </c>
      <c r="G6" s="4">
        <f>IF(INDEX('妖怪リスト'!H$2:H$300,$B6,1)&gt;0,INDEX('妖怪リスト'!H$2:H$300,$B6,1),"")</f>
        <v>0</v>
      </c>
      <c r="H6" s="4">
        <f>IF(INDEX('妖怪リスト'!I$2:I$300,$B6,1)&gt;0,INDEX('妖怪リスト'!I$2:I$300,$B6,1),"")</f>
      </c>
      <c r="I6" s="4">
        <f>IF(INDEX('妖怪リスト'!J$2:J$300,$B6,1)&gt;0,INDEX('妖怪リスト'!J$2:J$300,$B6,1),"")</f>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c>
      <c r="N6" s="19"/>
      <c r="O6" s="19"/>
      <c r="P6"/>
    </row>
    <row r="7" spans="1:16" ht="12.75">
      <c r="A7" s="19" t="s">
        <v>81</v>
      </c>
      <c r="B7" s="4">
        <f>MATCH(A7,'妖怪リスト'!B$2:B$300,0)</f>
        <v>13</v>
      </c>
      <c r="C7" s="4">
        <f>INDEX('妖怪リスト'!D$2:D$300,$B7,1)</f>
        <v>14</v>
      </c>
      <c r="D7" s="4">
        <f>INDEX('妖怪リスト'!E$2:E$300,$B7,1)</f>
        <v>3849</v>
      </c>
      <c r="E7" s="4">
        <f>INDEX('妖怪リスト'!F$2:F$300,$B7,1)</f>
        <v>3661</v>
      </c>
      <c r="F7" s="4">
        <f>INDEX('妖怪リスト'!G$2:G$300,$B7,1)</f>
        <v>3440</v>
      </c>
      <c r="G7" s="4">
        <f>IF(INDEX('妖怪リスト'!H$2:H$300,$B7,1)&gt;0,INDEX('妖怪リスト'!H$2:H$300,$B7,1),"")</f>
      </c>
      <c r="H7" s="4">
        <f>IF(INDEX('妖怪リスト'!I$2:I$300,$B7,1)&gt;0,INDEX('妖怪リスト'!I$2:I$300,$B7,1),"")</f>
        <v>0</v>
      </c>
      <c r="I7" s="4">
        <f>IF(INDEX('妖怪リスト'!J$2:J$300,$B7,1)&gt;0,INDEX('妖怪リスト'!J$2:J$300,$B7,1),"")</f>
      </c>
      <c r="J7" s="4">
        <f>IF(INDEX('妖怪リスト'!K$2:K$300,$B7,1)&gt;0,INDEX('妖怪リスト'!K$2:K$300,$B7,1),"")</f>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104</v>
      </c>
      <c r="B8" s="4">
        <f>MATCH(A8,'妖怪リスト'!B$2:B$300,0)</f>
        <v>41</v>
      </c>
      <c r="C8" s="4">
        <f>INDEX('妖怪リスト'!D$2:D$300,$B8,1)</f>
        <v>16</v>
      </c>
      <c r="D8" s="4">
        <f>INDEX('妖怪リスト'!E$2:E$300,$B8,1)</f>
        <v>6307</v>
      </c>
      <c r="E8" s="4">
        <f>INDEX('妖怪リスト'!F$2:F$300,$B8,1)</f>
        <v>5194</v>
      </c>
      <c r="F8" s="4">
        <f>INDEX('妖怪リスト'!G$2:G$300,$B8,1)</f>
        <v>5277</v>
      </c>
      <c r="G8" s="4">
        <f>IF(INDEX('妖怪リスト'!H$2:H$300,$B8,1)&gt;0,INDEX('妖怪リスト'!H$2:H$300,$B8,1),"")</f>
      </c>
      <c r="H8" s="4">
        <f>IF(INDEX('妖怪リスト'!I$2:I$300,$B8,1)&gt;0,INDEX('妖怪リスト'!I$2:I$300,$B8,1),"")</f>
      </c>
      <c r="I8" s="4">
        <f>IF(INDEX('妖怪リスト'!J$2:J$300,$B8,1)&gt;0,INDEX('妖怪リスト'!J$2:J$300,$B8,1),"")</f>
      </c>
      <c r="J8" s="4">
        <f>IF(INDEX('妖怪リスト'!K$2:K$300,$B8,1)&gt;0,INDEX('妖怪リスト'!K$2:K$300,$B8,1),"")</f>
        <v>0</v>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106</v>
      </c>
      <c r="B9" s="4">
        <f>MATCH(A9,'妖怪リスト'!B$2:B$300,0)</f>
        <v>42</v>
      </c>
      <c r="C9" s="4">
        <f>INDEX('妖怪リスト'!D$2:D$300,$B9,1)</f>
        <v>15</v>
      </c>
      <c r="D9" s="4">
        <f>INDEX('妖怪リスト'!E$2:E$300,$B9,1)</f>
        <v>5370</v>
      </c>
      <c r="E9" s="4">
        <f>INDEX('妖怪リスト'!F$2:F$300,$B9,1)</f>
        <v>5814</v>
      </c>
      <c r="F9" s="4">
        <f>INDEX('妖怪リスト'!G$2:G$300,$B9,1)</f>
        <v>5568</v>
      </c>
      <c r="G9" s="4">
        <f>IF(INDEX('妖怪リスト'!H$2:H$300,$B9,1)&gt;0,INDEX('妖怪リスト'!H$2:H$300,$B9,1),"")</f>
      </c>
      <c r="H9" s="4">
        <f>IF(INDEX('妖怪リスト'!I$2:I$300,$B9,1)&gt;0,INDEX('妖怪リスト'!I$2:I$300,$B9,1),"")</f>
      </c>
      <c r="I9" s="4">
        <f>IF(INDEX('妖怪リスト'!J$2:J$300,$B9,1)&gt;0,INDEX('妖怪リスト'!J$2:J$300,$B9,1),"")</f>
      </c>
      <c r="J9" s="4">
        <f>IF(INDEX('妖怪リスト'!K$2:K$300,$B9,1)&gt;0,INDEX('妖怪リスト'!K$2:K$300,$B9,1),"")</f>
      </c>
      <c r="K9" s="4">
        <f>IF(INDEX('妖怪リスト'!L$2:L$300,$B9,1)&gt;0,INDEX('妖怪リスト'!L$2:L$300,$B9,1),"")</f>
        <v>0</v>
      </c>
      <c r="L9" s="4">
        <f>IF(INDEX('妖怪リスト'!M$2:M$300,$B9,1)&gt;0,INDEX('妖怪リスト'!M$2:M$300,$B9,1),"")</f>
      </c>
      <c r="M9" s="4">
        <f>IF(INDEX('妖怪リスト'!N$2:N$300,$B9,1)&gt;0,INDEX('妖怪リスト'!N$2:N$300,$B9,1),"")</f>
      </c>
      <c r="N9" s="19"/>
      <c r="O9" s="19"/>
      <c r="P9"/>
    </row>
    <row r="10" spans="1:16" ht="12.75">
      <c r="A10" s="19" t="s">
        <v>107</v>
      </c>
      <c r="B10" s="4">
        <f>MATCH(A10,'妖怪リスト'!B$2:B$300,0)</f>
        <v>43</v>
      </c>
      <c r="C10" s="4">
        <f>INDEX('妖怪リスト'!D$2:D$300,$B10,1)</f>
        <v>13</v>
      </c>
      <c r="D10" s="4">
        <f>INDEX('妖怪リスト'!E$2:E$300,$B10,1)</f>
        <v>4493</v>
      </c>
      <c r="E10" s="4">
        <f>INDEX('妖怪リスト'!F$2:F$300,$B10,1)</f>
        <v>3637</v>
      </c>
      <c r="F10" s="4">
        <f>INDEX('妖怪リスト'!G$2:G$300,$B10,1)</f>
        <v>3790</v>
      </c>
      <c r="G10" s="4">
        <f>IF(INDEX('妖怪リスト'!H$2:H$300,$B10,1)&gt;0,INDEX('妖怪リスト'!H$2:H$300,$B10,1),"")</f>
      </c>
      <c r="H10" s="4">
        <f>IF(INDEX('妖怪リスト'!I$2:I$300,$B10,1)&gt;0,INDEX('妖怪リスト'!I$2:I$300,$B10,1),"")</f>
      </c>
      <c r="I10" s="4">
        <f>IF(INDEX('妖怪リスト'!J$2:J$300,$B10,1)&gt;0,INDEX('妖怪リスト'!J$2:J$300,$B10,1),"")</f>
      </c>
      <c r="J10" s="4">
        <f>IF(INDEX('妖怪リスト'!K$2:K$300,$B10,1)&gt;0,INDEX('妖怪リスト'!K$2:K$300,$B10,1),"")</f>
      </c>
      <c r="K10" s="4">
        <f>IF(INDEX('妖怪リスト'!L$2:L$300,$B10,1)&gt;0,INDEX('妖怪リスト'!L$2:L$300,$B10,1),"")</f>
        <v>0</v>
      </c>
      <c r="L10" s="4">
        <f>IF(INDEX('妖怪リスト'!M$2:M$300,$B10,1)&gt;0,INDEX('妖怪リスト'!M$2:M$300,$B10,1),"")</f>
      </c>
      <c r="M10" s="4">
        <f>IF(INDEX('妖怪リスト'!N$2:N$300,$B10,1)&gt;0,INDEX('妖怪リスト'!N$2:N$300,$B10,1),"")</f>
      </c>
      <c r="N10" s="19"/>
      <c r="O10" s="19"/>
      <c r="P10"/>
    </row>
    <row r="11" spans="1:16" ht="12.75">
      <c r="A11" s="19" t="s">
        <v>82</v>
      </c>
      <c r="B11" s="4">
        <f>MATCH(A11,'妖怪リスト'!B$2:B$300,0)</f>
        <v>15</v>
      </c>
      <c r="C11" s="4">
        <f>INDEX('妖怪リスト'!D$2:D$300,$B11,1)</f>
        <v>17</v>
      </c>
      <c r="D11" s="4">
        <f>INDEX('妖怪リスト'!E$2:E$300,$B11,1)</f>
        <v>6891</v>
      </c>
      <c r="E11" s="4">
        <f>INDEX('妖怪リスト'!F$2:F$300,$B11,1)</f>
        <v>7034</v>
      </c>
      <c r="F11" s="4">
        <f>INDEX('妖怪リスト'!G$2:G$300,$B11,1)</f>
        <v>7178</v>
      </c>
      <c r="G11" s="4">
        <f>IF(INDEX('妖怪リスト'!H$2:H$300,$B11,1)&gt;0,INDEX('妖怪リスト'!H$2:H$300,$B11,1),"")</f>
      </c>
      <c r="H11" s="4">
        <f>IF(INDEX('妖怪リスト'!I$2:I$300,$B11,1)&gt;0,INDEX('妖怪リスト'!I$2:I$300,$B11,1),"")</f>
      </c>
      <c r="I11" s="4">
        <f>IF(INDEX('妖怪リスト'!J$2:J$300,$B11,1)&gt;0,INDEX('妖怪リスト'!J$2:J$300,$B11,1),"")</f>
        <v>0</v>
      </c>
      <c r="J11" s="4">
        <f>IF(INDEX('妖怪リスト'!K$2:K$300,$B11,1)&gt;0,INDEX('妖怪リスト'!K$2:K$300,$B11,1),"")</f>
      </c>
      <c r="K11" s="4">
        <f>IF(INDEX('妖怪リスト'!L$2:L$300,$B11,1)&gt;0,INDEX('妖怪リスト'!L$2:L$300,$B11,1),"")</f>
      </c>
      <c r="L11" s="4">
        <f>IF(INDEX('妖怪リスト'!M$2:M$300,$B11,1)&gt;0,INDEX('妖怪リスト'!M$2:M$300,$B11,1),"")</f>
      </c>
      <c r="M11" s="4">
        <f>IF(INDEX('妖怪リスト'!N$2:N$300,$B11,1)&gt;0,INDEX('妖怪リスト'!N$2:N$300,$B11,1),"")</f>
      </c>
      <c r="N11" s="19"/>
      <c r="O11" s="19">
        <v>1</v>
      </c>
      <c r="P11"/>
    </row>
    <row r="12" spans="1:13" ht="12.75">
      <c r="A12" s="15" t="s">
        <v>226</v>
      </c>
      <c r="C12" s="20">
        <f>SUM(C2:C11)</f>
        <v>161</v>
      </c>
      <c r="D12" s="20">
        <f>SUM(D2:D11)+INT((D2*$N2+D3*$N3+D4*$N4+D5*$N5+D6*$N6+D7*$N7+D8*$N8+D9*$N9+D10*$N10+D11*$N11)*0.5)</f>
        <v>63314</v>
      </c>
      <c r="E12" s="20">
        <f>SUM(E2:E11)+INT((E2*$N2+E3*$N3+E4*$N4+E5*$N5+E6*$N6+E7*$N7+E8*$N8+E9*$N9+E10*$N10+E11*$N11)*0.5)</f>
        <v>59181</v>
      </c>
      <c r="F12" s="20">
        <f>SUM(F2:F11)+INT((F2*$O2+F3*$O3+F4*$O4+F5*$O5+F6*$O6+F7*$O7+F8*$O8+F9*$O9+F10*$O10+F11*$O11)*0.5)</f>
        <v>56996</v>
      </c>
      <c r="G12" s="20">
        <f>SUM(G2:G11)</f>
        <v>10</v>
      </c>
      <c r="H12" s="20">
        <f>SUM(H2:H11)</f>
        <v>11</v>
      </c>
      <c r="I12" s="20">
        <f>SUM(I2:I11)</f>
        <v>10</v>
      </c>
      <c r="J12" s="20">
        <f>SUM(J2:J11)</f>
        <v>8</v>
      </c>
      <c r="K12" s="20">
        <f>SUM(K2:K11)</f>
        <v>14</v>
      </c>
      <c r="L12" s="20">
        <f>SUM(L2:L11)</f>
        <v>0</v>
      </c>
      <c r="M12" s="20">
        <f>SUM(M2:M11)</f>
        <v>0</v>
      </c>
    </row>
    <row r="14" spans="3:15" ht="12.75">
      <c r="C14" s="4" t="s">
        <v>227</v>
      </c>
      <c r="N14" s="4" t="s">
        <v>175</v>
      </c>
      <c r="O14" s="4" t="s">
        <v>176</v>
      </c>
    </row>
    <row r="15" spans="3:15" ht="12.75">
      <c r="C15" s="21" t="s">
        <v>237</v>
      </c>
      <c r="D15" s="21"/>
      <c r="E15" s="21"/>
      <c r="F15" s="21"/>
      <c r="G15" s="21"/>
      <c r="H15" s="21"/>
      <c r="I15" s="21"/>
      <c r="J15" s="21"/>
      <c r="K15" s="21"/>
      <c r="L15" s="21"/>
      <c r="M15" s="21"/>
      <c r="N15" s="22"/>
      <c r="O15" s="22">
        <v>20</v>
      </c>
    </row>
    <row r="16" spans="3:15" ht="12.75">
      <c r="C16" s="21" t="s">
        <v>240</v>
      </c>
      <c r="D16" s="21"/>
      <c r="E16" s="21"/>
      <c r="F16" s="21"/>
      <c r="G16" s="21"/>
      <c r="H16" s="21"/>
      <c r="I16" s="21"/>
      <c r="J16" s="21"/>
      <c r="K16" s="21"/>
      <c r="L16" s="21"/>
      <c r="M16" s="21"/>
      <c r="N16" s="22"/>
      <c r="O16" s="22">
        <v>15</v>
      </c>
    </row>
    <row r="17" spans="3:15" ht="12.75">
      <c r="C17" s="21" t="s">
        <v>241</v>
      </c>
      <c r="D17" s="21"/>
      <c r="E17" s="21"/>
      <c r="F17" s="21"/>
      <c r="G17" s="21"/>
      <c r="H17" s="21"/>
      <c r="I17" s="21"/>
      <c r="J17" s="21"/>
      <c r="K17" s="21"/>
      <c r="L17" s="21"/>
      <c r="M17" s="21"/>
      <c r="N17" s="22"/>
      <c r="O17" s="22">
        <v>15</v>
      </c>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10</v>
      </c>
      <c r="H20" s="4">
        <f>H12</f>
        <v>11</v>
      </c>
      <c r="I20" s="4">
        <f>I12</f>
        <v>10</v>
      </c>
      <c r="J20" s="4">
        <f>J12</f>
        <v>8</v>
      </c>
      <c r="K20" s="4">
        <f>K12</f>
        <v>14</v>
      </c>
      <c r="L20" s="4">
        <f>L12</f>
        <v>0</v>
      </c>
      <c r="M20" s="4">
        <f>M12</f>
        <v>0</v>
      </c>
      <c r="N20"/>
      <c r="O20"/>
    </row>
    <row r="21" spans="1:17" ht="12.75">
      <c r="A21" s="23" t="s">
        <v>229</v>
      </c>
      <c r="B21" s="23"/>
      <c r="C21" s="23"/>
      <c r="D21" s="23"/>
      <c r="E21" s="23"/>
      <c r="F21" s="23"/>
      <c r="G21" s="4">
        <f>G20-$Q21*'連携'!D2-$R21*'連携'!L2-$S21*'連携'!T2-$T21*'連携'!AB2-$U21*'連携'!AJ2</f>
        <v>10</v>
      </c>
      <c r="H21" s="4">
        <f>H20-$Q21*'連携'!E2-$R21*'連携'!M2-$S21*'連携'!U2-$T21*'連携'!AC2-$U21*'連携'!AK2</f>
        <v>11</v>
      </c>
      <c r="I21" s="4">
        <f>I20-$Q21*'連携'!F2-$R21*'連携'!N2-$S21*'連携'!V2-$T21*'連携'!AD2-$U21*'連携'!AL2</f>
        <v>10</v>
      </c>
      <c r="J21" s="4">
        <f>J20-$Q21*'連携'!G2-$R21*'連携'!O2-$S21*'連携'!W2-$T21*'連携'!AE2-$U21*'連携'!AM2</f>
        <v>8</v>
      </c>
      <c r="K21" s="4">
        <f>K20-$Q21*'連携'!H2-$R21*'連携'!P2-$S21*'連携'!X2-$T21*'連携'!AF2-$U21*'連携'!AN2</f>
        <v>14</v>
      </c>
      <c r="L21" s="4">
        <f>L20-$Q21*'連携'!I2-$R21*'連携'!Q2-$S21*'連携'!Y2-$T21*'連携'!AG2-$U21*'連携'!AO2</f>
        <v>0</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10</v>
      </c>
      <c r="H22" s="4">
        <f>H21-$Q22*'連携'!E3-$R22*'連携'!M3-$S22*'連携'!U3-$T22*'連携'!AC3-$U22*'連携'!AK3</f>
        <v>11</v>
      </c>
      <c r="I22" s="4">
        <f>I21-$Q22*'連携'!F3-$R22*'連携'!N3-$S22*'連携'!V3-$T22*'連携'!AD3-$U22*'連携'!AL3</f>
        <v>10</v>
      </c>
      <c r="J22" s="4">
        <f>J21-$Q22*'連携'!G3-$R22*'連携'!O3-$S22*'連携'!W3-$T22*'連携'!AE3-$U22*'連携'!AM3</f>
        <v>8</v>
      </c>
      <c r="K22" s="4">
        <f>K21-$Q22*'連携'!H3-$R22*'連携'!P3-$S22*'連携'!X3-$T22*'連携'!AF3-$U22*'連携'!AN3</f>
        <v>14</v>
      </c>
      <c r="L22" s="4">
        <f>L21-$Q22*'連携'!I3-$R22*'連携'!Q3-$S22*'連携'!Y3-$T22*'連携'!AG3-$U22*'連携'!AO3</f>
        <v>0</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10</v>
      </c>
      <c r="H23" s="4">
        <f>H22-$Q23*'連携'!E4-$R23*'連携'!M4-$S23*'連携'!U4-$T23*'連携'!AC4-$U23*'連携'!AK4</f>
        <v>11</v>
      </c>
      <c r="I23" s="4">
        <f>I22-$Q23*'連携'!F4-$R23*'連携'!N4-$S23*'連携'!V4-$T23*'連携'!AD4-$U23*'連携'!AL4</f>
        <v>10</v>
      </c>
      <c r="J23" s="4">
        <f>J22-$Q23*'連携'!G4-$R23*'連携'!O4-$S23*'連携'!W4-$T23*'連携'!AE4-$U23*'連携'!AM4</f>
        <v>8</v>
      </c>
      <c r="K23" s="4">
        <f>K22-$Q23*'連携'!H4-$R23*'連携'!P4-$S23*'連携'!X4-$T23*'連携'!AF4-$U23*'連携'!AN4</f>
        <v>14</v>
      </c>
      <c r="L23" s="4">
        <f>L22-$Q23*'連携'!I4-$R23*'連携'!Q4-$S23*'連携'!Y4-$T23*'連携'!AG4-$U23*'連携'!AO4</f>
        <v>0</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10</v>
      </c>
      <c r="H24" s="4">
        <f>H23-$Q24*'連携'!E5-$R24*'連携'!M5-$S24*'連携'!U5-$T24*'連携'!AC5-$U24*'連携'!AK5</f>
        <v>11</v>
      </c>
      <c r="I24" s="4">
        <f>I23-$Q24*'連携'!F5-$R24*'連携'!N5-$S24*'連携'!V5-$T24*'連携'!AD5-$U24*'連携'!AL5</f>
        <v>10</v>
      </c>
      <c r="J24" s="4">
        <f>J23-$Q24*'連携'!G5-$R24*'連携'!O5-$S24*'連携'!W5-$T24*'連携'!AE5-$U24*'連携'!AM5</f>
        <v>8</v>
      </c>
      <c r="K24" s="4">
        <f>K23-$Q24*'連携'!H5-$R24*'連携'!P5-$S24*'連携'!X5-$T24*'連携'!AF5-$U24*'連携'!AN5</f>
        <v>14</v>
      </c>
      <c r="L24" s="4">
        <f>L23-$Q24*'連携'!I5-$R24*'連携'!Q5-$S24*'連携'!Y5-$T24*'連携'!AG5-$U24*'連携'!AO5</f>
        <v>0</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10</v>
      </c>
      <c r="H25" s="4">
        <f>H24-$Q25*'連携'!E6-$R25*'連携'!M6-$S25*'連携'!U6-$T25*'連携'!AC6-$U25*'連携'!AK6</f>
        <v>11</v>
      </c>
      <c r="I25" s="4">
        <f>I24-$Q25*'連携'!F6-$R25*'連携'!N6-$S25*'連携'!V6-$T25*'連携'!AD6-$U25*'連携'!AL6</f>
        <v>10</v>
      </c>
      <c r="J25" s="4">
        <f>J24-$Q25*'連携'!G6-$R25*'連携'!O6-$S25*'連携'!W6-$T25*'連携'!AE6-$U25*'連携'!AM6</f>
        <v>8</v>
      </c>
      <c r="K25" s="4">
        <f>K24-$Q25*'連携'!H6-$R25*'連携'!P6-$S25*'連携'!X6-$T25*'連携'!AF6-$U25*'連携'!AN6</f>
        <v>14</v>
      </c>
      <c r="L25" s="4">
        <f>L24-$Q25*'連携'!I6-$R25*'連携'!Q6-$S25*'連携'!Y6-$T25*'連携'!AG6-$U25*'連携'!AO6</f>
        <v>0</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10</v>
      </c>
      <c r="H26" s="4">
        <f>H25-$Q26*'連携'!E7-$R26*'連携'!M7-$S26*'連携'!U7-$T26*'連携'!AC7-$U26*'連携'!AK7</f>
        <v>11</v>
      </c>
      <c r="I26" s="4">
        <f>I25-$Q26*'連携'!F7-$R26*'連携'!N7-$S26*'連携'!V7-$T26*'連携'!AD7-$U26*'連携'!AL7</f>
        <v>10</v>
      </c>
      <c r="J26" s="4">
        <f>J25-$Q26*'連携'!G7-$R26*'連携'!O7-$S26*'連携'!W7-$T26*'連携'!AE7-$U26*'連携'!AM7</f>
        <v>8</v>
      </c>
      <c r="K26" s="4">
        <f>K25-$Q26*'連携'!H7-$R26*'連携'!P7-$S26*'連携'!X7-$T26*'連携'!AF7-$U26*'連携'!AN7</f>
        <v>14</v>
      </c>
      <c r="L26" s="4">
        <f>L25-$Q26*'連携'!I7-$R26*'連携'!Q7-$S26*'連携'!Y7-$T26*'連携'!AG7-$U26*'連携'!AO7</f>
        <v>0</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2</v>
      </c>
      <c r="H27" s="4">
        <f>H26-$Q27*'連携'!E8-$R27*'連携'!M8-$S27*'連携'!U8-$T27*'連携'!AC8-$U27*'連携'!AK8</f>
        <v>3</v>
      </c>
      <c r="I27" s="4">
        <f>I26-$Q27*'連携'!F8-$R27*'連携'!N8-$S27*'連携'!V8-$T27*'連携'!AD8-$U27*'連携'!AL8</f>
        <v>2</v>
      </c>
      <c r="J27" s="4">
        <f>J26-$Q27*'連携'!G8-$R27*'連携'!O8-$S27*'連携'!W8-$T27*'連携'!AE8-$U27*'連携'!AM8</f>
        <v>0</v>
      </c>
      <c r="K27" s="4">
        <f>K26-$Q27*'連携'!H8-$R27*'連携'!P8-$S27*'連携'!X8-$T27*'連携'!AF8-$U27*'連携'!AN8</f>
        <v>6</v>
      </c>
      <c r="L27" s="4">
        <f>L26-$Q27*'連携'!I8-$R27*'連携'!Q8-$S27*'連携'!Y8-$T27*'連携'!AG8-$U27*'連携'!AO8</f>
        <v>0</v>
      </c>
      <c r="M27" s="4">
        <f>M26-$Q27*'連携'!J8-$R27*'連携'!R8-$S27*'連携'!Z8-$T27*'連携'!AH8-$U27*'連携'!AP8</f>
        <v>0</v>
      </c>
      <c r="N27" s="4">
        <f>IF(AND(SUM($Q27:$U27)=1,'連携'!B8&gt;0),'連携'!B8,"")</f>
        <v>25</v>
      </c>
      <c r="O27" s="4">
        <f>IF(AND(SUM($Q27:$U27)=1,'連携'!C8&gt;0),'連携'!C8,"")</f>
      </c>
      <c r="P27" s="4" t="str">
        <f>'連携'!A8</f>
        <v>森羅万象ノ理</v>
      </c>
      <c r="Q27" s="4">
        <f>IF(AND($G26&gt;='連携'!D8,$H26&gt;='連携'!E8,$I26&gt;='連携'!F8,$J26&gt;='連携'!G8,$K26&gt;='連携'!H8,$L26&gt;='連携'!I8,$M26&gt;='連携'!J8),1,0)</f>
        <v>1</v>
      </c>
    </row>
    <row r="28" spans="1:21" ht="12.75">
      <c r="A28" s="23"/>
      <c r="B28" s="23"/>
      <c r="C28" s="23"/>
      <c r="D28" s="23"/>
      <c r="E28" s="23"/>
      <c r="F28" s="23"/>
      <c r="G28" s="4">
        <f>G27-$Q28*'連携'!D9-$R28*'連携'!L9-$S28*'連携'!T9-$T28*'連携'!AB9-$U28*'連携'!AJ9</f>
        <v>2</v>
      </c>
      <c r="H28" s="4">
        <f>H27-$Q28*'連携'!E9-$R28*'連携'!M9-$S28*'連携'!U9-$T28*'連携'!AC9-$U28*'連携'!AK9</f>
        <v>3</v>
      </c>
      <c r="I28" s="4">
        <f>I27-$Q28*'連携'!F9-$R28*'連携'!N9-$S28*'連携'!V9-$T28*'連携'!AD9-$U28*'連携'!AL9</f>
        <v>2</v>
      </c>
      <c r="J28" s="4">
        <f>J27-$Q28*'連携'!G9-$R28*'連携'!O9-$S28*'連携'!W9-$T28*'連携'!AE9-$U28*'連携'!AM9</f>
        <v>0</v>
      </c>
      <c r="K28" s="4">
        <f>K27-$Q28*'連携'!H9-$R28*'連携'!P9-$S28*'連携'!X9-$T28*'連携'!AF9-$U28*'連携'!AN9</f>
        <v>6</v>
      </c>
      <c r="L28" s="4">
        <f>L27-$Q28*'連携'!I9-$R28*'連携'!Q9-$S28*'連携'!Y9-$T28*'連携'!AG9-$U28*'連携'!AO9</f>
        <v>0</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2</v>
      </c>
      <c r="H29" s="4">
        <f>H28-$Q29*'連携'!E10-$R29*'連携'!M10-$S29*'連携'!U10-$T29*'連携'!AC10-$U29*'連携'!AK10</f>
        <v>3</v>
      </c>
      <c r="I29" s="4">
        <f>I28-$Q29*'連携'!F10-$R29*'連携'!N10-$S29*'連携'!V10-$T29*'連携'!AD10-$U29*'連携'!AL10</f>
        <v>2</v>
      </c>
      <c r="J29" s="4">
        <f>J28-$Q29*'連携'!G10-$R29*'連携'!O10-$S29*'連携'!W10-$T29*'連携'!AE10-$U29*'連携'!AM10</f>
        <v>0</v>
      </c>
      <c r="K29" s="4">
        <f>K28-$Q29*'連携'!H10-$R29*'連携'!P10-$S29*'連携'!X10-$T29*'連携'!AF10-$U29*'連携'!AN10</f>
        <v>6</v>
      </c>
      <c r="L29" s="4">
        <f>L28-$Q29*'連携'!I10-$R29*'連携'!Q10-$S29*'連携'!Y10-$T29*'連携'!AG10-$U29*'連携'!AO10</f>
        <v>0</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2</v>
      </c>
      <c r="H30" s="4">
        <f>H29-$Q30*'連携'!E11-$R30*'連携'!M11-$S30*'連携'!U11-$T30*'連携'!AC11-$U30*'連携'!AK11</f>
        <v>3</v>
      </c>
      <c r="I30" s="4">
        <f>I29-$Q30*'連携'!F11-$R30*'連携'!N11-$S30*'連携'!V11-$T30*'連携'!AD11-$U30*'連携'!AL11</f>
        <v>2</v>
      </c>
      <c r="J30" s="4">
        <f>J29-$Q30*'連携'!G11-$R30*'連携'!O11-$S30*'連携'!W11-$T30*'連携'!AE11-$U30*'連携'!AM11</f>
        <v>0</v>
      </c>
      <c r="K30" s="4">
        <f>K29-$Q30*'連携'!H11-$R30*'連携'!P11-$S30*'連携'!X11-$T30*'連携'!AF11-$U30*'連携'!AN11</f>
        <v>6</v>
      </c>
      <c r="L30" s="4">
        <f>L29-$Q30*'連携'!I11-$R30*'連携'!Q11-$S30*'連携'!Y11-$T30*'連携'!AG11-$U30*'連携'!AO11</f>
        <v>0</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2</v>
      </c>
      <c r="H31" s="4">
        <f>H30-$Q31*'連携'!E12-$R31*'連携'!M12-$S31*'連携'!U12-$T31*'連携'!AC12-$U31*'連携'!AK12</f>
        <v>3</v>
      </c>
      <c r="I31" s="4">
        <f>I30-$Q31*'連携'!F12-$R31*'連携'!N12-$S31*'連携'!V12-$T31*'連携'!AD12-$U31*'連携'!AL12</f>
        <v>2</v>
      </c>
      <c r="J31" s="4">
        <f>J30-$Q31*'連携'!G12-$R31*'連携'!O12-$S31*'連携'!W12-$T31*'連携'!AE12-$U31*'連携'!AM12</f>
        <v>0</v>
      </c>
      <c r="K31" s="4">
        <f>K30-$Q31*'連携'!H12-$R31*'連携'!P12-$S31*'連携'!X12-$T31*'連携'!AF12-$U31*'連携'!AN12</f>
        <v>6</v>
      </c>
      <c r="L31" s="4">
        <f>L30-$Q31*'連携'!I12-$R31*'連携'!Q12-$S31*'連携'!Y12-$T31*'連携'!AG12-$U31*'連携'!AO12</f>
        <v>0</v>
      </c>
      <c r="M31" s="4">
        <f>M30-$Q31*'連携'!J12-$R31*'連携'!R12-$S31*'連携'!Z12-$T31*'連携'!AH12-$U31*'連携'!AP12</f>
        <v>0</v>
      </c>
      <c r="N31" s="4">
        <f>IF(AND(SUM($Q31:$U31)=1,'連携'!B12&gt;0),'連携'!B12,"")</f>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2</v>
      </c>
      <c r="H32" s="4">
        <f>H31-$Q32*'連携'!E13-$R32*'連携'!M13-$S32*'連携'!U13-$T32*'連携'!AC13-$U32*'連携'!AK13</f>
        <v>3</v>
      </c>
      <c r="I32" s="4">
        <f>I31-$Q32*'連携'!F13-$R32*'連携'!N13-$S32*'連携'!V13-$T32*'連携'!AD13-$U32*'連携'!AL13</f>
        <v>2</v>
      </c>
      <c r="J32" s="4">
        <f>J31-$Q32*'連携'!G13-$R32*'連携'!O13-$S32*'連携'!W13-$T32*'連携'!AE13-$U32*'連携'!AM13</f>
        <v>0</v>
      </c>
      <c r="K32" s="4">
        <f>K31-$Q32*'連携'!H13-$R32*'連携'!P13-$S32*'連携'!X13-$T32*'連携'!AF13-$U32*'連携'!AN13</f>
        <v>6</v>
      </c>
      <c r="L32" s="4">
        <f>L31-$Q32*'連携'!I13-$R32*'連携'!Q13-$S32*'連携'!Y13-$T32*'連携'!AG13-$U32*'連携'!AO13</f>
        <v>0</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2</v>
      </c>
      <c r="H33" s="4">
        <f>H32-$Q33*'連携'!E14-$R33*'連携'!M14-$S33*'連携'!U14-$T33*'連携'!AC14-$U33*'連携'!AK14</f>
        <v>3</v>
      </c>
      <c r="I33" s="4">
        <f>I32-$Q33*'連携'!F14-$R33*'連携'!N14-$S33*'連携'!V14-$T33*'連携'!AD14-$U33*'連携'!AL14</f>
        <v>2</v>
      </c>
      <c r="J33" s="4">
        <f>J32-$Q33*'連携'!G14-$R33*'連携'!O14-$S33*'連携'!W14-$T33*'連携'!AE14-$U33*'連携'!AM14</f>
        <v>0</v>
      </c>
      <c r="K33" s="4">
        <f>K32-$Q33*'連携'!H14-$R33*'連携'!P14-$S33*'連携'!X14-$T33*'連携'!AF14-$U33*'連携'!AN14</f>
        <v>6</v>
      </c>
      <c r="L33" s="4">
        <f>L32-$Q33*'連携'!I14-$R33*'連携'!Q14-$S33*'連携'!Y14-$T33*'連携'!AG14-$U33*'連携'!AO14</f>
        <v>0</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2</v>
      </c>
      <c r="H34" s="4">
        <f>H33-$Q34*'連携'!E15-$R34*'連携'!M15-$S34*'連携'!U15-$T34*'連携'!AC15-$U34*'連携'!AK15</f>
        <v>3</v>
      </c>
      <c r="I34" s="4">
        <f>I33-$Q34*'連携'!F15-$R34*'連携'!N15-$S34*'連携'!V15-$T34*'連携'!AD15-$U34*'連携'!AL15</f>
        <v>2</v>
      </c>
      <c r="J34" s="4">
        <f>J33-$Q34*'連携'!G15-$R34*'連携'!O15-$S34*'連携'!W15-$T34*'連携'!AE15-$U34*'連携'!AM15</f>
        <v>0</v>
      </c>
      <c r="K34" s="4">
        <f>K33-$Q34*'連携'!H15-$R34*'連携'!P15-$S34*'連携'!X15-$T34*'連携'!AF15-$U34*'連携'!AN15</f>
        <v>6</v>
      </c>
      <c r="L34" s="4">
        <f>L33-$Q34*'連携'!I15-$R34*'連携'!Q15-$S34*'連携'!Y15-$T34*'連携'!AG15-$U34*'連携'!AO15</f>
        <v>0</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2</v>
      </c>
      <c r="H35" s="4">
        <f>H34-$Q35*'連携'!E16-$R35*'連携'!M16-$S35*'連携'!U16-$T35*'連携'!AC16-$U35*'連携'!AK16</f>
        <v>3</v>
      </c>
      <c r="I35" s="4">
        <f>I34-$Q35*'連携'!F16-$R35*'連携'!N16-$S35*'連携'!V16-$T35*'連携'!AD16-$U35*'連携'!AL16</f>
        <v>2</v>
      </c>
      <c r="J35" s="4">
        <f>J34-$Q35*'連携'!G16-$R35*'連携'!O16-$S35*'連携'!W16-$T35*'連携'!AE16-$U35*'連携'!AM16</f>
        <v>0</v>
      </c>
      <c r="K35" s="4">
        <f>K34-$Q35*'連携'!H16-$R35*'連携'!P16-$S35*'連携'!X16-$T35*'連携'!AF16-$U35*'連携'!AN16</f>
        <v>6</v>
      </c>
      <c r="L35" s="4">
        <f>L34-$Q35*'連携'!I16-$R35*'連携'!Q16-$S35*'連携'!Y16-$T35*'連携'!AG16-$U35*'連携'!AO16</f>
        <v>0</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2</v>
      </c>
      <c r="H36" s="4">
        <f>H35-$Q36*'連携'!E17-$R36*'連携'!M17-$S36*'連携'!U17-$T36*'連携'!AC17-$U36*'連携'!AK17</f>
        <v>3</v>
      </c>
      <c r="I36" s="4">
        <f>I35-$Q36*'連携'!F17-$R36*'連携'!N17-$S36*'連携'!V17-$T36*'連携'!AD17-$U36*'連携'!AL17</f>
        <v>2</v>
      </c>
      <c r="J36" s="4">
        <f>J35-$Q36*'連携'!G17-$R36*'連携'!O17-$S36*'連携'!W17-$T36*'連携'!AE17-$U36*'連携'!AM17</f>
        <v>0</v>
      </c>
      <c r="K36" s="4">
        <f>K35-$Q36*'連携'!H17-$R36*'連携'!P17-$S36*'連携'!X17-$T36*'連携'!AF17-$U36*'連携'!AN17</f>
        <v>6</v>
      </c>
      <c r="L36" s="4">
        <f>L35-$Q36*'連携'!I17-$R36*'連携'!Q17-$S36*'連携'!Y17-$T36*'連携'!AG17-$U36*'連携'!AO17</f>
        <v>0</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2</v>
      </c>
      <c r="H37" s="4">
        <f>H36-$Q37*'連携'!E18-$R37*'連携'!M18-$S37*'連携'!U18-$T37*'連携'!AC18-$U37*'連携'!AK18</f>
        <v>3</v>
      </c>
      <c r="I37" s="4">
        <f>I36-$Q37*'連携'!F18-$R37*'連携'!N18-$S37*'連携'!V18-$T37*'連携'!AD18-$U37*'連携'!AL18</f>
        <v>2</v>
      </c>
      <c r="J37" s="4">
        <f>J36-$Q37*'連携'!G18-$R37*'連携'!O18-$S37*'連携'!W18-$T37*'連携'!AE18-$U37*'連携'!AM18</f>
        <v>0</v>
      </c>
      <c r="K37" s="4">
        <f>K36-$Q37*'連携'!H18-$R37*'連携'!P18-$S37*'連携'!X18-$T37*'連携'!AF18-$U37*'連携'!AN18</f>
        <v>6</v>
      </c>
      <c r="L37" s="4">
        <f>L36-$Q37*'連携'!I18-$R37*'連携'!Q18-$S37*'連携'!Y18-$T37*'連携'!AG18-$U37*'連携'!AO18</f>
        <v>0</v>
      </c>
      <c r="M37" s="4">
        <f>M36-$Q37*'連携'!J18-$R37*'連携'!R18-$S37*'連携'!Z18-$T37*'連携'!AH18-$U37*'連携'!AP18</f>
        <v>0</v>
      </c>
      <c r="N37" s="4">
        <f>IF(AND(SUM($Q37:$U37)=1,'連携'!B18&gt;0),'連携'!B18,"")</f>
      </c>
      <c r="O37" s="4">
        <f>IF(AND(SUM($Q37:$U37)=1,'連携'!C18&gt;0),'連携'!C18,"")</f>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2</v>
      </c>
      <c r="H38" s="4">
        <f>H37-$Q38*'連携'!E19-$R38*'連携'!M19-$S38*'連携'!U19-$T38*'連携'!AC19-$U38*'連携'!AK19</f>
        <v>3</v>
      </c>
      <c r="I38" s="4">
        <f>I37-$Q38*'連携'!F19-$R38*'連携'!N19-$S38*'連携'!V19-$T38*'連携'!AD19-$U38*'連携'!AL19</f>
        <v>2</v>
      </c>
      <c r="J38" s="4">
        <f>J37-$Q38*'連携'!G19-$R38*'連携'!O19-$S38*'連携'!W19-$T38*'連携'!AE19-$U38*'連携'!AM19</f>
        <v>0</v>
      </c>
      <c r="K38" s="4">
        <f>K37-$Q38*'連携'!H19-$R38*'連携'!P19-$S38*'連携'!X19-$T38*'連携'!AF19-$U38*'連携'!AN19</f>
        <v>6</v>
      </c>
      <c r="L38" s="4">
        <f>L37-$Q38*'連携'!I19-$R38*'連携'!Q19-$S38*'連携'!Y19-$T38*'連携'!AG19-$U38*'連携'!AO19</f>
        <v>0</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2</v>
      </c>
      <c r="H39" s="4">
        <f>H38-$Q39*'連携'!E20-$R39*'連携'!M20-$S39*'連携'!U20-$T39*'連携'!AC20-$U39*'連携'!AK20</f>
        <v>3</v>
      </c>
      <c r="I39" s="4">
        <f>I38-$Q39*'連携'!F20-$R39*'連携'!N20-$S39*'連携'!V20-$T39*'連携'!AD20-$U39*'連携'!AL20</f>
        <v>2</v>
      </c>
      <c r="J39" s="4">
        <f>J38-$Q39*'連携'!G20-$R39*'連携'!O20-$S39*'連携'!W20-$T39*'連携'!AE20-$U39*'連携'!AM20</f>
        <v>0</v>
      </c>
      <c r="K39" s="4">
        <f>K38-$Q39*'連携'!H20-$R39*'連携'!P20-$S39*'連携'!X20-$T39*'連携'!AF20-$U39*'連携'!AN20</f>
        <v>6</v>
      </c>
      <c r="L39" s="4">
        <f>L38-$Q39*'連携'!I20-$R39*'連携'!Q20-$S39*'連携'!Y20-$T39*'連携'!AG20-$U39*'連携'!AO20</f>
        <v>0</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2</v>
      </c>
      <c r="H40" s="4">
        <f>H39-$Q40*'連携'!E21-$R40*'連携'!M21-$S40*'連携'!U21-$T40*'連携'!AC21-$U40*'連携'!AK21</f>
        <v>3</v>
      </c>
      <c r="I40" s="4">
        <f>I39-$Q40*'連携'!F21-$R40*'連携'!N21-$S40*'連携'!V21-$T40*'連携'!AD21-$U40*'連携'!AL21</f>
        <v>2</v>
      </c>
      <c r="J40" s="4">
        <f>J39-$Q40*'連携'!G21-$R40*'連携'!O21-$S40*'連携'!W21-$T40*'連携'!AE21-$U40*'連携'!AM21</f>
        <v>0</v>
      </c>
      <c r="K40" s="4">
        <f>K39-$Q40*'連携'!H21-$R40*'連携'!P21-$S40*'連携'!X21-$T40*'連携'!AF21-$U40*'連携'!AN21</f>
        <v>6</v>
      </c>
      <c r="L40" s="4">
        <f>L39-$Q40*'連携'!I21-$R40*'連携'!Q21-$S40*'連携'!Y21-$T40*'連携'!AG21-$U40*'連携'!AO21</f>
        <v>0</v>
      </c>
      <c r="M40" s="4">
        <f>M39-$Q40*'連携'!J21-$R40*'連携'!R21-$S40*'連携'!Z21-$T40*'連携'!AH21-$U40*'連携'!AP21</f>
        <v>0</v>
      </c>
      <c r="N40" s="4">
        <f>IF(AND(SUM($Q40:$U40)=1,'連携'!B21&gt;0),'連携'!B21,"")</f>
      </c>
      <c r="O40" s="4">
        <f>IF(AND(SUM($Q40:$U40)=1,'連携'!C21&gt;0),'連携'!C21,"")</f>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2</v>
      </c>
      <c r="H41" s="4">
        <f>H40-$Q41*'連携'!E22-$R41*'連携'!M22-$S41*'連携'!U22-$T41*'連携'!AC22-$U41*'連携'!AK22</f>
        <v>3</v>
      </c>
      <c r="I41" s="4">
        <f>I40-$Q41*'連携'!F22-$R41*'連携'!N22-$S41*'連携'!V22-$T41*'連携'!AD22-$U41*'連携'!AL22</f>
        <v>2</v>
      </c>
      <c r="J41" s="4">
        <f>J40-$Q41*'連携'!G22-$R41*'連携'!O22-$S41*'連携'!W22-$T41*'連携'!AE22-$U41*'連携'!AM22</f>
        <v>0</v>
      </c>
      <c r="K41" s="4">
        <f>K40-$Q41*'連携'!H22-$R41*'連携'!P22-$S41*'連携'!X22-$T41*'連携'!AF22-$U41*'連携'!AN22</f>
        <v>6</v>
      </c>
      <c r="L41" s="4">
        <f>L40-$Q41*'連携'!I22-$R41*'連携'!Q22-$S41*'連携'!Y22-$T41*'連携'!AG22-$U41*'連携'!AO22</f>
        <v>0</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2</v>
      </c>
      <c r="H42" s="4">
        <f>H41-$Q42*'連携'!E23-$R42*'連携'!M23-$S42*'連携'!U23-$T42*'連携'!AC23-$U42*'連携'!AK23</f>
        <v>3</v>
      </c>
      <c r="I42" s="4">
        <f>I41-$Q42*'連携'!F23-$R42*'連携'!N23-$S42*'連携'!V23-$T42*'連携'!AD23-$U42*'連携'!AL23</f>
        <v>2</v>
      </c>
      <c r="J42" s="4">
        <f>J41-$Q42*'連携'!G23-$R42*'連携'!O23-$S42*'連携'!W23-$T42*'連携'!AE23-$U42*'連携'!AM23</f>
        <v>0</v>
      </c>
      <c r="K42" s="4">
        <f>K41-$Q42*'連携'!H23-$R42*'連携'!P23-$S42*'連携'!X23-$T42*'連携'!AF23-$U42*'連携'!AN23</f>
        <v>6</v>
      </c>
      <c r="L42" s="4">
        <f>L41-$Q42*'連携'!I23-$R42*'連携'!Q23-$S42*'連携'!Y23-$T42*'連携'!AG23-$U42*'連携'!AO23</f>
        <v>0</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2</v>
      </c>
      <c r="H43" s="4">
        <f>H42-$Q43*'連携'!E24-$R43*'連携'!M24-$S43*'連携'!U24-$T43*'連携'!AC24-$U43*'連携'!AK24</f>
        <v>3</v>
      </c>
      <c r="I43" s="4">
        <f>I42-$Q43*'連携'!F24-$R43*'連携'!N24-$S43*'連携'!V24-$T43*'連携'!AD24-$U43*'連携'!AL24</f>
        <v>2</v>
      </c>
      <c r="J43" s="4">
        <f>J42-$Q43*'連携'!G24-$R43*'連携'!O24-$S43*'連携'!W24-$T43*'連携'!AE24-$U43*'連携'!AM24</f>
        <v>0</v>
      </c>
      <c r="K43" s="4">
        <f>K42-$Q43*'連携'!H24-$R43*'連携'!P24-$S43*'連携'!X24-$T43*'連携'!AF24-$U43*'連携'!AN24</f>
        <v>6</v>
      </c>
      <c r="L43" s="4">
        <f>L42-$Q43*'連携'!I24-$R43*'連携'!Q24-$S43*'連携'!Y24-$T43*'連携'!AG24-$U43*'連携'!AO24</f>
        <v>0</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2</v>
      </c>
      <c r="H44" s="4">
        <f>H43-$Q44*'連携'!E25-$R44*'連携'!M25-$S44*'連携'!U25-$T44*'連携'!AC25-$U44*'連携'!AK25</f>
        <v>3</v>
      </c>
      <c r="I44" s="4">
        <f>I43-$Q44*'連携'!F25-$R44*'連携'!N25-$S44*'連携'!V25-$T44*'連携'!AD25-$U44*'連携'!AL25</f>
        <v>2</v>
      </c>
      <c r="J44" s="4">
        <f>J43-$Q44*'連携'!G25-$R44*'連携'!O25-$S44*'連携'!W25-$T44*'連携'!AE25-$U44*'連携'!AM25</f>
        <v>0</v>
      </c>
      <c r="K44" s="4">
        <f>K43-$Q44*'連携'!H25-$R44*'連携'!P25-$S44*'連携'!X25-$T44*'連携'!AF25-$U44*'連携'!AN25</f>
        <v>6</v>
      </c>
      <c r="L44" s="4">
        <f>L43-$Q44*'連携'!I25-$R44*'連携'!Q25-$S44*'連携'!Y25-$T44*'連携'!AG25-$U44*'連携'!AO25</f>
        <v>0</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2</v>
      </c>
      <c r="H45" s="4">
        <f>H44-$Q45*'連携'!E26-$R45*'連携'!M26-$S45*'連携'!U26-$T45*'連携'!AC26-$U45*'連携'!AK26</f>
        <v>3</v>
      </c>
      <c r="I45" s="4">
        <f>I44-$Q45*'連携'!F26-$R45*'連携'!N26-$S45*'連携'!V26-$T45*'連携'!AD26-$U45*'連携'!AL26</f>
        <v>2</v>
      </c>
      <c r="J45" s="4">
        <f>J44-$Q45*'連携'!G26-$R45*'連携'!O26-$S45*'連携'!W26-$T45*'連携'!AE26-$U45*'連携'!AM26</f>
        <v>0</v>
      </c>
      <c r="K45" s="4">
        <f>K44-$Q45*'連携'!H26-$R45*'連携'!P26-$S45*'連携'!X26-$T45*'連携'!AF26-$U45*'連携'!AN26</f>
        <v>6</v>
      </c>
      <c r="L45" s="4">
        <f>L44-$Q45*'連携'!I26-$R45*'連携'!Q26-$S45*'連携'!Y26-$T45*'連携'!AG26-$U45*'連携'!AO26</f>
        <v>0</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2</v>
      </c>
      <c r="H46" s="4">
        <f>H45-$Q46*'連携'!E27-$R46*'連携'!M27-$S46*'連携'!U27-$T46*'連携'!AC27-$U46*'連携'!AK27</f>
        <v>3</v>
      </c>
      <c r="I46" s="4">
        <f>I45-$Q46*'連携'!F27-$R46*'連携'!N27-$S46*'連携'!V27-$T46*'連携'!AD27-$U46*'連携'!AL27</f>
        <v>2</v>
      </c>
      <c r="J46" s="4">
        <f>J45-$Q46*'連携'!G27-$R46*'連携'!O27-$S46*'連携'!W27-$T46*'連携'!AE27-$U46*'連携'!AM27</f>
        <v>0</v>
      </c>
      <c r="K46" s="4">
        <f>K45-$Q46*'連携'!H27-$R46*'連携'!P27-$S46*'連携'!X27-$T46*'連携'!AF27-$U46*'連携'!AN27</f>
        <v>6</v>
      </c>
      <c r="L46" s="4">
        <f>L45-$Q46*'連携'!I27-$R46*'連携'!Q27-$S46*'連携'!Y27-$T46*'連携'!AG27-$U46*'連携'!AO27</f>
        <v>0</v>
      </c>
      <c r="M46" s="4">
        <f>M45-$Q46*'連携'!J27-$R46*'連携'!R27-$S46*'連携'!Z27-$T46*'連携'!AH27-$U46*'連携'!AP27</f>
        <v>0</v>
      </c>
      <c r="N46" s="4">
        <f>IF(AND(SUM($Q46:$U46)=1,'連携'!B27&gt;0),'連携'!B27,"")</f>
      </c>
      <c r="O46" s="4">
        <f>IF(AND(SUM($Q46:$U46)=1,'連携'!C27&gt;0),'連携'!C27,"")</f>
        <v>0</v>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2</v>
      </c>
      <c r="H47" s="4">
        <f>H46-$Q47*'連携'!E28-$R47*'連携'!M28-$S47*'連携'!U28-$T47*'連携'!AC28-$U47*'連携'!AK28</f>
        <v>3</v>
      </c>
      <c r="I47" s="4">
        <f>I46-$Q47*'連携'!F28-$R47*'連携'!N28-$S47*'連携'!V28-$T47*'連携'!AD28-$U47*'連携'!AL28</f>
        <v>2</v>
      </c>
      <c r="J47" s="4">
        <f>J46-$Q47*'連携'!G28-$R47*'連携'!O28-$S47*'連携'!W28-$T47*'連携'!AE28-$U47*'連携'!AM28</f>
        <v>0</v>
      </c>
      <c r="K47" s="4">
        <f>K46-$Q47*'連携'!H28-$R47*'連携'!P28-$S47*'連携'!X28-$T47*'連携'!AF28-$U47*'連携'!AN28</f>
        <v>6</v>
      </c>
      <c r="L47" s="4">
        <f>L46-$Q47*'連携'!I28-$R47*'連携'!Q28-$S47*'連携'!Y28-$T47*'連携'!AG28-$U47*'連携'!AO28</f>
        <v>0</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2</v>
      </c>
      <c r="H48" s="4">
        <f>H47-$Q48*'連携'!E29-$R48*'連携'!M29-$S48*'連携'!U29-$T48*'連携'!AC29-$U48*'連携'!AK29</f>
        <v>3</v>
      </c>
      <c r="I48" s="4">
        <f>I47-$Q48*'連携'!F29-$R48*'連携'!N29-$S48*'連携'!V29-$T48*'連携'!AD29-$U48*'連携'!AL29</f>
        <v>2</v>
      </c>
      <c r="J48" s="4">
        <f>J47-$Q48*'連携'!G29-$R48*'連携'!O29-$S48*'連携'!W29-$T48*'連携'!AE29-$U48*'連携'!AM29</f>
        <v>0</v>
      </c>
      <c r="K48" s="4">
        <f>K47-$Q48*'連携'!H29-$R48*'連携'!P29-$S48*'連携'!X29-$T48*'連携'!AF29-$U48*'連携'!AN29</f>
        <v>6</v>
      </c>
      <c r="L48" s="4">
        <f>L47-$Q48*'連携'!I29-$R48*'連携'!Q29-$S48*'連携'!Y29-$T48*'連携'!AG29-$U48*'連携'!AO29</f>
        <v>0</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2</v>
      </c>
      <c r="H49" s="4">
        <f>H48-$Q49*'連携'!E30-$R49*'連携'!M30-$S49*'連携'!U30-$T49*'連携'!AC30-$U49*'連携'!AK30</f>
        <v>3</v>
      </c>
      <c r="I49" s="4">
        <f>I48-$Q49*'連携'!F30-$R49*'連携'!N30-$S49*'連携'!V30-$T49*'連携'!AD30-$U49*'連携'!AL30</f>
        <v>2</v>
      </c>
      <c r="J49" s="4">
        <f>J48-$Q49*'連携'!G30-$R49*'連携'!O30-$S49*'連携'!W30-$T49*'連携'!AE30-$U49*'連携'!AM30</f>
        <v>0</v>
      </c>
      <c r="K49" s="4">
        <f>K48-$Q49*'連携'!H30-$R49*'連携'!P30-$S49*'連携'!X30-$T49*'連携'!AF30-$U49*'連携'!AN30</f>
        <v>6</v>
      </c>
      <c r="L49" s="4">
        <f>L48-$Q49*'連携'!I30-$R49*'連携'!Q30-$S49*'連携'!Y30-$T49*'連携'!AG30-$U49*'連携'!AO30</f>
        <v>0</v>
      </c>
      <c r="M49" s="4">
        <f>M48-$Q49*'連携'!J30-$R49*'連携'!R30-$S49*'連携'!Z30-$T49*'連携'!AH30-$U49*'連携'!AP30</f>
        <v>0</v>
      </c>
      <c r="N49" s="4">
        <f>IF(AND(SUM($Q49:$U49)=1,'連携'!B30&gt;0),'連携'!B30,"")</f>
        <v>0</v>
      </c>
      <c r="O49" s="4">
        <f>IF(AND(SUM($Q49:$U49)=1,'連携'!C30&gt;0),'連携'!C30,"")</f>
      </c>
      <c r="P49" s="4" t="str">
        <f>'連携'!A30</f>
        <v>静冬ノ籠</v>
      </c>
      <c r="Q49" s="4">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U49"/>
  <sheetViews>
    <sheetView workbookViewId="0" topLeftCell="A1">
      <selection activeCell="N4" sqref="N4"/>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82</v>
      </c>
      <c r="B2" s="4">
        <f>MATCH(A2,'妖怪リスト'!B$2:B$300,0)</f>
        <v>15</v>
      </c>
      <c r="C2" s="4">
        <f>INDEX('妖怪リスト'!D$2:D$300,$B2,1)</f>
        <v>17</v>
      </c>
      <c r="D2" s="4">
        <f>INDEX('妖怪リスト'!E$2:E$300,$B2,1)</f>
        <v>6891</v>
      </c>
      <c r="E2" s="4">
        <f>INDEX('妖怪リスト'!F$2:F$300,$B2,1)</f>
        <v>7034</v>
      </c>
      <c r="F2" s="4">
        <f>INDEX('妖怪リスト'!G$2:G$300,$B2,1)</f>
        <v>7178</v>
      </c>
      <c r="G2" s="4">
        <f>IF(INDEX('妖怪リスト'!H$2:H$300,$B2,1)&gt;0,INDEX('妖怪リスト'!H$2:H$300,$B2,1),"")</f>
        <v>0</v>
      </c>
      <c r="H2" s="4">
        <f>IF(INDEX('妖怪リスト'!I$2:I$300,$B2,1)&gt;0,INDEX('妖怪リスト'!I$2:I$300,$B2,1),"")</f>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c>
      <c r="M2" s="4">
        <f>IF(INDEX('妖怪リスト'!N$2:N$300,$B2,1)&gt;0,INDEX('妖怪リスト'!N$2:N$300,$B2,1),"")</f>
      </c>
      <c r="N2" s="19"/>
      <c r="O2" s="19"/>
      <c r="P2"/>
    </row>
    <row r="3" spans="1:16" ht="12.75">
      <c r="A3" s="19" t="s">
        <v>83</v>
      </c>
      <c r="B3" s="4">
        <f>MATCH(A3,'妖怪リスト'!B$2:B$300,0)</f>
        <v>16</v>
      </c>
      <c r="C3" s="4">
        <f>INDEX('妖怪リスト'!D$2:D$300,$B3,1)</f>
        <v>17</v>
      </c>
      <c r="D3" s="4">
        <f>INDEX('妖怪リスト'!E$2:E$300,$B3,1)</f>
        <v>6983</v>
      </c>
      <c r="E3" s="4">
        <f>INDEX('妖怪リスト'!F$2:F$300,$B3,1)</f>
        <v>7771</v>
      </c>
      <c r="F3" s="4">
        <f>INDEX('妖怪リスト'!G$2:G$300,$B3,1)</f>
        <v>6358</v>
      </c>
      <c r="G3" s="4">
        <f>IF(INDEX('妖怪リスト'!H$2:H$300,$B3,1)&gt;0,INDEX('妖怪リスト'!H$2:H$300,$B3,1),"")</f>
      </c>
      <c r="H3" s="4">
        <f>IF(INDEX('妖怪リスト'!I$2:I$300,$B3,1)&gt;0,INDEX('妖怪リスト'!I$2:I$300,$B3,1),"")</f>
        <v>7</v>
      </c>
      <c r="I3" s="4">
        <f>IF(INDEX('妖怪リスト'!J$2:J$300,$B3,1)&gt;0,INDEX('妖怪リスト'!J$2:J$300,$B3,1),"")</f>
      </c>
      <c r="J3" s="4">
        <f>IF(INDEX('妖怪リスト'!K$2:K$300,$B3,1)&gt;0,INDEX('妖怪リスト'!K$2:K$300,$B3,1),"")</f>
      </c>
      <c r="K3" s="4">
        <f>IF(INDEX('妖怪リスト'!L$2:L$300,$B3,1)&gt;0,INDEX('妖怪リスト'!L$2:L$300,$B3,1),"")</f>
      </c>
      <c r="L3" s="4">
        <f>IF(INDEX('妖怪リスト'!M$2:M$300,$B3,1)&gt;0,INDEX('妖怪リスト'!M$2:M$300,$B3,1),"")</f>
      </c>
      <c r="M3" s="4">
        <f>IF(INDEX('妖怪リスト'!N$2:N$300,$B3,1)&gt;0,INDEX('妖怪リスト'!N$2:N$300,$B3,1),"")</f>
      </c>
      <c r="N3" s="19"/>
      <c r="O3" s="19"/>
      <c r="P3"/>
    </row>
    <row r="4" spans="1:16" ht="12.75">
      <c r="A4" s="19" t="s">
        <v>84</v>
      </c>
      <c r="B4" s="4">
        <f>MATCH(A4,'妖怪リスト'!B$2:B$300,0)</f>
        <v>17</v>
      </c>
      <c r="C4" s="4">
        <f>INDEX('妖怪リスト'!D$2:D$300,$B4,1)</f>
        <v>17</v>
      </c>
      <c r="D4" s="4">
        <f>INDEX('妖怪リスト'!E$2:E$300,$B4,1)</f>
        <v>6666</v>
      </c>
      <c r="E4" s="4">
        <f>INDEX('妖怪リスト'!F$2:F$300,$B4,1)</f>
        <v>6123</v>
      </c>
      <c r="F4" s="4">
        <f>INDEX('妖怪リスト'!G$2:G$300,$B4,1)</f>
        <v>6389</v>
      </c>
      <c r="G4" s="4">
        <f>IF(INDEX('妖怪リスト'!H$2:H$300,$B4,1)&gt;0,INDEX('妖怪リスト'!H$2:H$300,$B4,1),"")</f>
      </c>
      <c r="H4" s="4">
        <f>IF(INDEX('妖怪リスト'!I$2:I$300,$B4,1)&gt;0,INDEX('妖怪リスト'!I$2:I$300,$B4,1),"")</f>
      </c>
      <c r="I4" s="4">
        <f>IF(INDEX('妖怪リスト'!J$2:J$300,$B4,1)&gt;0,INDEX('妖怪リスト'!J$2:J$300,$B4,1),"")</f>
      </c>
      <c r="J4" s="4">
        <f>IF(INDEX('妖怪リスト'!K$2:K$300,$B4,1)&gt;0,INDEX('妖怪リスト'!K$2:K$300,$B4,1),"")</f>
        <v>8</v>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86</v>
      </c>
      <c r="B5" s="4">
        <f>MATCH(A5,'妖怪リスト'!B$2:B$300,0)</f>
        <v>18</v>
      </c>
      <c r="C5" s="4">
        <f>INDEX('妖怪リスト'!D$2:D$300,$B5,1)</f>
        <v>17</v>
      </c>
      <c r="D5" s="4">
        <f>INDEX('妖怪リスト'!E$2:E$300,$B5,1)</f>
        <v>8297</v>
      </c>
      <c r="E5" s="4">
        <f>INDEX('妖怪リスト'!F$2:F$300,$B5,1)</f>
        <v>7127</v>
      </c>
      <c r="F5" s="4">
        <f>INDEX('妖怪リスト'!G$2:G$300,$B5,1)</f>
        <v>7095</v>
      </c>
      <c r="G5" s="4">
        <f>IF(INDEX('妖怪リスト'!H$2:H$300,$B5,1)&gt;0,INDEX('妖怪リスト'!H$2:H$300,$B5,1),"")</f>
      </c>
      <c r="H5" s="4">
        <f>IF(INDEX('妖怪リスト'!I$2:I$300,$B5,1)&gt;0,INDEX('妖怪リスト'!I$2:I$300,$B5,1),"")</f>
      </c>
      <c r="I5" s="4">
        <f>IF(INDEX('妖怪リスト'!J$2:J$300,$B5,1)&gt;0,INDEX('妖怪リスト'!J$2:J$300,$B5,1),"")</f>
      </c>
      <c r="J5" s="4">
        <f>IF(INDEX('妖怪リスト'!K$2:K$300,$B5,1)&gt;0,INDEX('妖怪リスト'!K$2:K$300,$B5,1),"")</f>
      </c>
      <c r="K5" s="4">
        <f>IF(INDEX('妖怪リスト'!L$2:L$300,$B5,1)&gt;0,INDEX('妖怪リスト'!L$2:L$300,$B5,1),"")</f>
        <v>0</v>
      </c>
      <c r="L5" s="4">
        <f>IF(INDEX('妖怪リスト'!M$2:M$300,$B5,1)&gt;0,INDEX('妖怪リスト'!M$2:M$300,$B5,1),"")</f>
      </c>
      <c r="M5" s="4">
        <f>IF(INDEX('妖怪リスト'!N$2:N$300,$B5,1)&gt;0,INDEX('妖怪リスト'!N$2:N$300,$B5,1),"")</f>
      </c>
      <c r="N5" s="19"/>
      <c r="O5" s="19"/>
      <c r="P5"/>
    </row>
    <row r="6" spans="1:16" ht="12.75">
      <c r="A6" s="19" t="s">
        <v>129</v>
      </c>
      <c r="B6" s="4">
        <f>MATCH(A6,'妖怪リスト'!B$2:B$300,0)</f>
        <v>64</v>
      </c>
      <c r="C6" s="4">
        <f>INDEX('妖怪リスト'!D$2:D$300,$B6,1)</f>
        <v>20</v>
      </c>
      <c r="D6" s="4">
        <f>INDEX('妖怪リスト'!E$2:E$300,$B6,1)</f>
        <v>6743</v>
      </c>
      <c r="E6" s="4">
        <f>INDEX('妖怪リスト'!F$2:F$300,$B6,1)</f>
        <v>6870</v>
      </c>
      <c r="F6" s="4">
        <f>INDEX('妖怪リスト'!G$2:G$300,$B6,1)</f>
        <v>7757</v>
      </c>
      <c r="G6" s="4">
        <f>IF(INDEX('妖怪リスト'!H$2:H$300,$B6,1)&gt;0,INDEX('妖怪リスト'!H$2:H$300,$B6,1),"")</f>
      </c>
      <c r="H6" s="4">
        <f>IF(INDEX('妖怪リスト'!I$2:I$300,$B6,1)&gt;0,INDEX('妖怪リスト'!I$2:I$300,$B6,1),"")</f>
      </c>
      <c r="I6" s="4">
        <f>IF(INDEX('妖怪リスト'!J$2:J$300,$B6,1)&gt;0,INDEX('妖怪リスト'!J$2:J$300,$B6,1),"")</f>
        <v>8</v>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c>
      <c r="N6" s="19"/>
      <c r="O6" s="19"/>
      <c r="P6"/>
    </row>
    <row r="7" spans="1:16" ht="12.75">
      <c r="A7" s="19" t="s">
        <v>64</v>
      </c>
      <c r="B7" s="4">
        <f>MATCH(A7,'妖怪リスト'!B$2:B$300,0)</f>
        <v>2</v>
      </c>
      <c r="C7" s="4">
        <f>INDEX('妖怪リスト'!D$2:D$300,$B7,1)</f>
        <v>22</v>
      </c>
      <c r="D7" s="4">
        <f>INDEX('妖怪リスト'!E$2:E$300,$B7,1)</f>
        <v>9134</v>
      </c>
      <c r="E7" s="4">
        <f>INDEX('妖怪リスト'!F$2:F$300,$B7,1)</f>
        <v>9183</v>
      </c>
      <c r="F7" s="4">
        <f>INDEX('妖怪リスト'!G$2:G$300,$B7,1)</f>
        <v>7806</v>
      </c>
      <c r="G7" s="4">
        <f>IF(INDEX('妖怪リスト'!H$2:H$300,$B7,1)&gt;0,INDEX('妖怪リスト'!H$2:H$300,$B7,1),"")</f>
      </c>
      <c r="H7" s="4">
        <f>IF(INDEX('妖怪リスト'!I$2:I$300,$B7,1)&gt;0,INDEX('妖怪リスト'!I$2:I$300,$B7,1),"")</f>
      </c>
      <c r="I7" s="4">
        <f>IF(INDEX('妖怪リスト'!J$2:J$300,$B7,1)&gt;0,INDEX('妖怪リスト'!J$2:J$300,$B7,1),"")</f>
      </c>
      <c r="J7" s="4">
        <f>IF(INDEX('妖怪リスト'!K$2:K$300,$B7,1)&gt;0,INDEX('妖怪リスト'!K$2:K$300,$B7,1),"")</f>
        <v>0</v>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125</v>
      </c>
      <c r="B8" s="4">
        <f>MATCH(A8,'妖怪リスト'!B$2:B$300,0)</f>
        <v>58</v>
      </c>
      <c r="C8" s="4">
        <f>INDEX('妖怪リスト'!D$2:D$300,$B8,1)</f>
        <v>21</v>
      </c>
      <c r="D8" s="4">
        <f>INDEX('妖怪リスト'!E$2:E$300,$B8,1)</f>
        <v>9478</v>
      </c>
      <c r="E8" s="4">
        <f>INDEX('妖怪リスト'!F$2:F$300,$B8,1)</f>
        <v>8612</v>
      </c>
      <c r="F8" s="4">
        <f>INDEX('妖怪リスト'!G$2:G$300,$B8,1)</f>
        <v>6598</v>
      </c>
      <c r="G8" s="4">
        <f>IF(INDEX('妖怪リスト'!H$2:H$300,$B8,1)&gt;0,INDEX('妖怪リスト'!H$2:H$300,$B8,1),"")</f>
      </c>
      <c r="H8" s="4">
        <f>IF(INDEX('妖怪リスト'!I$2:I$300,$B8,1)&gt;0,INDEX('妖怪リスト'!I$2:I$300,$B8,1),"")</f>
        <v>0</v>
      </c>
      <c r="I8" s="4">
        <f>IF(INDEX('妖怪リスト'!J$2:J$300,$B8,1)&gt;0,INDEX('妖怪リスト'!J$2:J$300,$B8,1),"")</f>
      </c>
      <c r="J8" s="4">
        <f>IF(INDEX('妖怪リスト'!K$2:K$300,$B8,1)&gt;0,INDEX('妖怪リスト'!K$2:K$300,$B8,1),"")</f>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119</v>
      </c>
      <c r="B9" s="4">
        <f>MATCH(A9,'妖怪リスト'!B$2:B$300,0)</f>
        <v>52</v>
      </c>
      <c r="C9" s="4">
        <f>INDEX('妖怪リスト'!D$2:D$300,$B9,1)</f>
        <v>22</v>
      </c>
      <c r="D9" s="4">
        <f>INDEX('妖怪リスト'!E$2:E$300,$B9,1)</f>
        <v>8624</v>
      </c>
      <c r="E9" s="4">
        <f>INDEX('妖怪リスト'!F$2:F$300,$B9,1)</f>
        <v>8624</v>
      </c>
      <c r="F9" s="4">
        <f>INDEX('妖怪リスト'!G$2:G$300,$B9,1)</f>
        <v>8624</v>
      </c>
      <c r="G9" s="4">
        <f>IF(INDEX('妖怪リスト'!H$2:H$300,$B9,1)&gt;0,INDEX('妖怪リスト'!H$2:H$300,$B9,1),"")</f>
      </c>
      <c r="H9" s="4">
        <f>IF(INDEX('妖怪リスト'!I$2:I$300,$B9,1)&gt;0,INDEX('妖怪リスト'!I$2:I$300,$B9,1),"")</f>
      </c>
      <c r="I9" s="4">
        <f>IF(INDEX('妖怪リスト'!J$2:J$300,$B9,1)&gt;0,INDEX('妖怪リスト'!J$2:J$300,$B9,1),"")</f>
        <v>0</v>
      </c>
      <c r="J9" s="4">
        <f>IF(INDEX('妖怪リスト'!K$2:K$300,$B9,1)&gt;0,INDEX('妖怪リスト'!K$2:K$300,$B9,1),"")</f>
      </c>
      <c r="K9" s="4">
        <f>IF(INDEX('妖怪リスト'!L$2:L$300,$B9,1)&gt;0,INDEX('妖怪リスト'!L$2:L$300,$B9,1),"")</f>
      </c>
      <c r="L9" s="4">
        <f>IF(INDEX('妖怪リスト'!M$2:M$300,$B9,1)&gt;0,INDEX('妖怪リスト'!M$2:M$300,$B9,1),"")</f>
      </c>
      <c r="M9" s="4">
        <f>IF(INDEX('妖怪リスト'!N$2:N$300,$B9,1)&gt;0,INDEX('妖怪リスト'!N$2:N$300,$B9,1),"")</f>
      </c>
      <c r="N9" s="19"/>
      <c r="O9" s="19"/>
      <c r="P9"/>
    </row>
    <row r="10" spans="1:16" ht="12.75">
      <c r="A10" s="19" t="s">
        <v>111</v>
      </c>
      <c r="B10" s="4">
        <f>MATCH(A10,'妖怪リスト'!B$2:B$300,0)</f>
        <v>47</v>
      </c>
      <c r="C10" s="4">
        <f>INDEX('妖怪リスト'!D$2:D$300,$B10,1)</f>
        <v>26</v>
      </c>
      <c r="D10" s="4">
        <f>INDEX('妖怪リスト'!E$2:E$300,$B10,1)</f>
        <v>10260</v>
      </c>
      <c r="E10" s="4">
        <f>INDEX('妖怪リスト'!F$2:F$300,$B10,1)</f>
        <v>9060</v>
      </c>
      <c r="F10" s="4">
        <f>INDEX('妖怪リスト'!G$2:G$300,$B10,1)</f>
        <v>8600</v>
      </c>
      <c r="G10" s="4">
        <f>IF(INDEX('妖怪リスト'!H$2:H$300,$B10,1)&gt;0,INDEX('妖怪リスト'!H$2:H$300,$B10,1),"")</f>
        <v>0</v>
      </c>
      <c r="H10" s="4">
        <f>IF(INDEX('妖怪リスト'!I$2:I$300,$B10,1)&gt;0,INDEX('妖怪リスト'!I$2:I$300,$B10,1),"")</f>
      </c>
      <c r="I10" s="4">
        <f>IF(INDEX('妖怪リスト'!J$2:J$300,$B10,1)&gt;0,INDEX('妖怪リスト'!J$2:J$300,$B10,1),"")</f>
      </c>
      <c r="J10" s="4">
        <f>IF(INDEX('妖怪リスト'!K$2:K$300,$B10,1)&gt;0,INDEX('妖怪リスト'!K$2:K$300,$B10,1),"")</f>
      </c>
      <c r="K10" s="4">
        <f>IF(INDEX('妖怪リスト'!L$2:L$300,$B10,1)&gt;0,INDEX('妖怪リスト'!L$2:L$300,$B10,1),"")</f>
      </c>
      <c r="L10" s="4">
        <f>IF(INDEX('妖怪リスト'!M$2:M$300,$B10,1)&gt;0,INDEX('妖怪リスト'!M$2:M$300,$B10,1),"")</f>
      </c>
      <c r="M10" s="4">
        <f>IF(INDEX('妖怪リスト'!N$2:N$300,$B10,1)&gt;0,INDEX('妖怪リスト'!N$2:N$300,$B10,1),"")</f>
      </c>
      <c r="N10" s="19">
        <v>1</v>
      </c>
      <c r="O10" s="19"/>
      <c r="P10"/>
    </row>
    <row r="11" spans="1:16" ht="12.75">
      <c r="A11" s="19" t="s">
        <v>115</v>
      </c>
      <c r="B11" s="4">
        <f>MATCH(A11,'妖怪リスト'!B$2:B$300,0)</f>
        <v>48</v>
      </c>
      <c r="C11" s="4">
        <f>INDEX('妖怪リスト'!D$2:D$300,$B11,1)</f>
        <v>22</v>
      </c>
      <c r="D11" s="4">
        <f>INDEX('妖怪リスト'!E$2:E$300,$B11,1)</f>
        <v>9426</v>
      </c>
      <c r="E11" s="4">
        <f>INDEX('妖怪リスト'!F$2:F$300,$B11,1)</f>
        <v>9116</v>
      </c>
      <c r="F11" s="4">
        <f>INDEX('妖怪リスト'!G$2:G$300,$B11,1)</f>
        <v>8318</v>
      </c>
      <c r="G11" s="4">
        <f>IF(INDEX('妖怪リスト'!H$2:H$300,$B11,1)&gt;0,INDEX('妖怪リスト'!H$2:H$300,$B11,1),"")</f>
      </c>
      <c r="H11" s="4">
        <f>IF(INDEX('妖怪リスト'!I$2:I$300,$B11,1)&gt;0,INDEX('妖怪リスト'!I$2:I$300,$B11,1),"")</f>
      </c>
      <c r="I11" s="4">
        <f>IF(INDEX('妖怪リスト'!J$2:J$300,$B11,1)&gt;0,INDEX('妖怪リスト'!J$2:J$300,$B11,1),"")</f>
      </c>
      <c r="J11" s="4">
        <f>IF(INDEX('妖怪リスト'!K$2:K$300,$B11,1)&gt;0,INDEX('妖怪リスト'!K$2:K$300,$B11,1),"")</f>
      </c>
      <c r="K11" s="4">
        <f>IF(INDEX('妖怪リスト'!L$2:L$300,$B11,1)&gt;0,INDEX('妖怪リスト'!L$2:L$300,$B11,1),"")</f>
        <v>7</v>
      </c>
      <c r="L11" s="4">
        <f>IF(INDEX('妖怪リスト'!M$2:M$300,$B11,1)&gt;0,INDEX('妖怪リスト'!M$2:M$300,$B11,1),"")</f>
      </c>
      <c r="M11" s="4">
        <f>IF(INDEX('妖怪リスト'!N$2:N$300,$B11,1)&gt;0,INDEX('妖怪リスト'!N$2:N$300,$B11,1),"")</f>
      </c>
      <c r="N11" s="19"/>
      <c r="O11" s="19">
        <v>1</v>
      </c>
      <c r="P11"/>
    </row>
    <row r="12" spans="1:13" ht="12.75">
      <c r="A12" s="15" t="s">
        <v>226</v>
      </c>
      <c r="C12" s="20">
        <f>SUM(C2:C11)</f>
        <v>201</v>
      </c>
      <c r="D12" s="20">
        <f>SUM(D2:D11)+INT((D2*$N2+D3*$N3+D4*$N4+D5*$N5+D6*$N6+D7*$N7+D8*$N8+D9*$N9+D10*$N10+D11*$N11)*0.5)</f>
        <v>87632</v>
      </c>
      <c r="E12" s="20">
        <f>SUM(E2:E11)+INT((E2*$N2+E3*$N3+E4*$N4+E5*$N5+E6*$N6+E7*$N7+E8*$N8+E9*$N9+E10*$N10+E11*$N11)*0.5)</f>
        <v>84050</v>
      </c>
      <c r="F12" s="20">
        <f>SUM(F2:F11)+INT((F2*$O2+F3*$O3+F4*$O4+F5*$O5+F6*$O6+F7*$O7+F8*$O8+F9*$O9+F10*$O10+F11*$O11)*0.5)</f>
        <v>78882</v>
      </c>
      <c r="G12" s="20">
        <f>SUM(G2:G11)</f>
        <v>21</v>
      </c>
      <c r="H12" s="20">
        <f>SUM(H2:H11)</f>
        <v>17</v>
      </c>
      <c r="I12" s="20">
        <f>SUM(I2:I11)</f>
        <v>8</v>
      </c>
      <c r="J12" s="20">
        <f>SUM(J2:J11)</f>
        <v>14</v>
      </c>
      <c r="K12" s="20">
        <f>SUM(K2:K11)</f>
        <v>14</v>
      </c>
      <c r="L12" s="20">
        <f>SUM(L2:L11)</f>
        <v>0</v>
      </c>
      <c r="M12" s="20">
        <f>SUM(M2:M11)</f>
        <v>0</v>
      </c>
    </row>
    <row r="14" spans="3:15" ht="12.75">
      <c r="C14" s="4" t="s">
        <v>227</v>
      </c>
      <c r="N14" s="4" t="s">
        <v>175</v>
      </c>
      <c r="O14" s="4" t="s">
        <v>176</v>
      </c>
    </row>
    <row r="15" spans="3:15" ht="12.75">
      <c r="C15" s="21" t="s">
        <v>242</v>
      </c>
      <c r="D15" s="21"/>
      <c r="E15" s="21"/>
      <c r="F15" s="21"/>
      <c r="G15" s="21"/>
      <c r="H15" s="21"/>
      <c r="I15" s="21"/>
      <c r="J15" s="21"/>
      <c r="K15" s="21"/>
      <c r="L15" s="21"/>
      <c r="M15" s="21"/>
      <c r="N15" s="22">
        <v>25</v>
      </c>
      <c r="O15" s="22"/>
    </row>
    <row r="16" spans="3:15" ht="12.75">
      <c r="C16" s="21" t="s">
        <v>243</v>
      </c>
      <c r="D16" s="21"/>
      <c r="E16" s="21"/>
      <c r="F16" s="21"/>
      <c r="G16" s="21"/>
      <c r="H16" s="21"/>
      <c r="I16" s="21"/>
      <c r="J16" s="21"/>
      <c r="K16" s="21"/>
      <c r="L16" s="21"/>
      <c r="M16" s="21"/>
      <c r="N16" s="22"/>
      <c r="O16" s="22">
        <v>25</v>
      </c>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21</v>
      </c>
      <c r="H20" s="4">
        <f>H12</f>
        <v>17</v>
      </c>
      <c r="I20" s="4">
        <f>I12</f>
        <v>8</v>
      </c>
      <c r="J20" s="4">
        <f>J12</f>
        <v>14</v>
      </c>
      <c r="K20" s="4">
        <f>K12</f>
        <v>14</v>
      </c>
      <c r="L20" s="4">
        <f>L12</f>
        <v>0</v>
      </c>
      <c r="M20" s="4">
        <f>M12</f>
        <v>0</v>
      </c>
      <c r="N20"/>
      <c r="O20"/>
    </row>
    <row r="21" spans="1:17" ht="12.75">
      <c r="A21" s="23" t="s">
        <v>229</v>
      </c>
      <c r="B21" s="23"/>
      <c r="C21" s="23"/>
      <c r="D21" s="23"/>
      <c r="E21" s="23"/>
      <c r="F21" s="23"/>
      <c r="G21" s="4">
        <f>G20-$Q21*'連携'!D2-$R21*'連携'!L2-$S21*'連携'!T2-$T21*'連携'!AB2-$U21*'連携'!AJ2</f>
        <v>21</v>
      </c>
      <c r="H21" s="4">
        <f>H20-$Q21*'連携'!E2-$R21*'連携'!M2-$S21*'連携'!U2-$T21*'連携'!AC2-$U21*'連携'!AK2</f>
        <v>17</v>
      </c>
      <c r="I21" s="4">
        <f>I20-$Q21*'連携'!F2-$R21*'連携'!N2-$S21*'連携'!V2-$T21*'連携'!AD2-$U21*'連携'!AL2</f>
        <v>8</v>
      </c>
      <c r="J21" s="4">
        <f>J20-$Q21*'連携'!G2-$R21*'連携'!O2-$S21*'連携'!W2-$T21*'連携'!AE2-$U21*'連携'!AM2</f>
        <v>14</v>
      </c>
      <c r="K21" s="4">
        <f>K20-$Q21*'連携'!H2-$R21*'連携'!P2-$S21*'連携'!X2-$T21*'連携'!AF2-$U21*'連携'!AN2</f>
        <v>14</v>
      </c>
      <c r="L21" s="4">
        <f>L20-$Q21*'連携'!I2-$R21*'連携'!Q2-$S21*'連携'!Y2-$T21*'連携'!AG2-$U21*'連携'!AO2</f>
        <v>0</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21</v>
      </c>
      <c r="H22" s="4">
        <f>H21-$Q22*'連携'!E3-$R22*'連携'!M3-$S22*'連携'!U3-$T22*'連携'!AC3-$U22*'連携'!AK3</f>
        <v>17</v>
      </c>
      <c r="I22" s="4">
        <f>I21-$Q22*'連携'!F3-$R22*'連携'!N3-$S22*'連携'!V3-$T22*'連携'!AD3-$U22*'連携'!AL3</f>
        <v>8</v>
      </c>
      <c r="J22" s="4">
        <f>J21-$Q22*'連携'!G3-$R22*'連携'!O3-$S22*'連携'!W3-$T22*'連携'!AE3-$U22*'連携'!AM3</f>
        <v>14</v>
      </c>
      <c r="K22" s="4">
        <f>K21-$Q22*'連携'!H3-$R22*'連携'!P3-$S22*'連携'!X3-$T22*'連携'!AF3-$U22*'連携'!AN3</f>
        <v>14</v>
      </c>
      <c r="L22" s="4">
        <f>L21-$Q22*'連携'!I3-$R22*'連携'!Q3-$S22*'連携'!Y3-$T22*'連携'!AG3-$U22*'連携'!AO3</f>
        <v>0</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21</v>
      </c>
      <c r="H23" s="4">
        <f>H22-$Q23*'連携'!E4-$R23*'連携'!M4-$S23*'連携'!U4-$T23*'連携'!AC4-$U23*'連携'!AK4</f>
        <v>17</v>
      </c>
      <c r="I23" s="4">
        <f>I22-$Q23*'連携'!F4-$R23*'連携'!N4-$S23*'連携'!V4-$T23*'連携'!AD4-$U23*'連携'!AL4</f>
        <v>8</v>
      </c>
      <c r="J23" s="4">
        <f>J22-$Q23*'連携'!G4-$R23*'連携'!O4-$S23*'連携'!W4-$T23*'連携'!AE4-$U23*'連携'!AM4</f>
        <v>14</v>
      </c>
      <c r="K23" s="4">
        <f>K22-$Q23*'連携'!H4-$R23*'連携'!P4-$S23*'連携'!X4-$T23*'連携'!AF4-$U23*'連携'!AN4</f>
        <v>14</v>
      </c>
      <c r="L23" s="4">
        <f>L22-$Q23*'連携'!I4-$R23*'連携'!Q4-$S23*'連携'!Y4-$T23*'連携'!AG4-$U23*'連携'!AO4</f>
        <v>0</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21</v>
      </c>
      <c r="H24" s="4">
        <f>H23-$Q24*'連携'!E5-$R24*'連携'!M5-$S24*'連携'!U5-$T24*'連携'!AC5-$U24*'連携'!AK5</f>
        <v>17</v>
      </c>
      <c r="I24" s="4">
        <f>I23-$Q24*'連携'!F5-$R24*'連携'!N5-$S24*'連携'!V5-$T24*'連携'!AD5-$U24*'連携'!AL5</f>
        <v>8</v>
      </c>
      <c r="J24" s="4">
        <f>J23-$Q24*'連携'!G5-$R24*'連携'!O5-$S24*'連携'!W5-$T24*'連携'!AE5-$U24*'連携'!AM5</f>
        <v>14</v>
      </c>
      <c r="K24" s="4">
        <f>K23-$Q24*'連携'!H5-$R24*'連携'!P5-$S24*'連携'!X5-$T24*'連携'!AF5-$U24*'連携'!AN5</f>
        <v>14</v>
      </c>
      <c r="L24" s="4">
        <f>L23-$Q24*'連携'!I5-$R24*'連携'!Q5-$S24*'連携'!Y5-$T24*'連携'!AG5-$U24*'連携'!AO5</f>
        <v>0</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21</v>
      </c>
      <c r="H25" s="4">
        <f>H24-$Q25*'連携'!E6-$R25*'連携'!M6-$S25*'連携'!U6-$T25*'連携'!AC6-$U25*'連携'!AK6</f>
        <v>17</v>
      </c>
      <c r="I25" s="4">
        <f>I24-$Q25*'連携'!F6-$R25*'連携'!N6-$S25*'連携'!V6-$T25*'連携'!AD6-$U25*'連携'!AL6</f>
        <v>8</v>
      </c>
      <c r="J25" s="4">
        <f>J24-$Q25*'連携'!G6-$R25*'連携'!O6-$S25*'連携'!W6-$T25*'連携'!AE6-$U25*'連携'!AM6</f>
        <v>14</v>
      </c>
      <c r="K25" s="4">
        <f>K24-$Q25*'連携'!H6-$R25*'連携'!P6-$S25*'連携'!X6-$T25*'連携'!AF6-$U25*'連携'!AN6</f>
        <v>14</v>
      </c>
      <c r="L25" s="4">
        <f>L24-$Q25*'連携'!I6-$R25*'連携'!Q6-$S25*'連携'!Y6-$T25*'連携'!AG6-$U25*'連携'!AO6</f>
        <v>0</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21</v>
      </c>
      <c r="H26" s="4">
        <f>H25-$Q26*'連携'!E7-$R26*'連携'!M7-$S26*'連携'!U7-$T26*'連携'!AC7-$U26*'連携'!AK7</f>
        <v>17</v>
      </c>
      <c r="I26" s="4">
        <f>I25-$Q26*'連携'!F7-$R26*'連携'!N7-$S26*'連携'!V7-$T26*'連携'!AD7-$U26*'連携'!AL7</f>
        <v>8</v>
      </c>
      <c r="J26" s="4">
        <f>J25-$Q26*'連携'!G7-$R26*'連携'!O7-$S26*'連携'!W7-$T26*'連携'!AE7-$U26*'連携'!AM7</f>
        <v>14</v>
      </c>
      <c r="K26" s="4">
        <f>K25-$Q26*'連携'!H7-$R26*'連携'!P7-$S26*'連携'!X7-$T26*'連携'!AF7-$U26*'連携'!AN7</f>
        <v>14</v>
      </c>
      <c r="L26" s="4">
        <f>L25-$Q26*'連携'!I7-$R26*'連携'!Q7-$S26*'連携'!Y7-$T26*'連携'!AG7-$U26*'連携'!AO7</f>
        <v>0</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13</v>
      </c>
      <c r="H27" s="4">
        <f>H26-$Q27*'連携'!E8-$R27*'連携'!M8-$S27*'連携'!U8-$T27*'連携'!AC8-$U27*'連携'!AK8</f>
        <v>9</v>
      </c>
      <c r="I27" s="4">
        <f>I26-$Q27*'連携'!F8-$R27*'連携'!N8-$S27*'連携'!V8-$T27*'連携'!AD8-$U27*'連携'!AL8</f>
        <v>0</v>
      </c>
      <c r="J27" s="4">
        <f>J26-$Q27*'連携'!G8-$R27*'連携'!O8-$S27*'連携'!W8-$T27*'連携'!AE8-$U27*'連携'!AM8</f>
        <v>6</v>
      </c>
      <c r="K27" s="4">
        <f>K26-$Q27*'連携'!H8-$R27*'連携'!P8-$S27*'連携'!X8-$T27*'連携'!AF8-$U27*'連携'!AN8</f>
        <v>6</v>
      </c>
      <c r="L27" s="4">
        <f>L26-$Q27*'連携'!I8-$R27*'連携'!Q8-$S27*'連携'!Y8-$T27*'連携'!AG8-$U27*'連携'!AO8</f>
        <v>0</v>
      </c>
      <c r="M27" s="4">
        <f>M26-$Q27*'連携'!J8-$R27*'連携'!R8-$S27*'連携'!Z8-$T27*'連携'!AH8-$U27*'連携'!AP8</f>
        <v>0</v>
      </c>
      <c r="N27" s="4">
        <f>IF(AND(SUM($Q27:$U27)=1,'連携'!B8&gt;0),'連携'!B8,"")</f>
        <v>25</v>
      </c>
      <c r="O27" s="4">
        <f>IF(AND(SUM($Q27:$U27)=1,'連携'!C8&gt;0),'連携'!C8,"")</f>
      </c>
      <c r="P27" s="4" t="str">
        <f>'連携'!A8</f>
        <v>森羅万象ノ理</v>
      </c>
      <c r="Q27" s="4">
        <f>IF(AND($G26&gt;='連携'!D8,$H26&gt;='連携'!E8,$I26&gt;='連携'!F8,$J26&gt;='連携'!G8,$K26&gt;='連携'!H8,$L26&gt;='連携'!I8,$M26&gt;='連携'!J8),1,0)</f>
        <v>1</v>
      </c>
    </row>
    <row r="28" spans="1:21" ht="12.75">
      <c r="A28" s="23"/>
      <c r="B28" s="23"/>
      <c r="C28" s="23"/>
      <c r="D28" s="23"/>
      <c r="E28" s="23"/>
      <c r="F28" s="23"/>
      <c r="G28" s="4">
        <f>G27-$Q28*'連携'!D9-$R28*'連携'!L9-$S28*'連携'!T9-$T28*'連携'!AB9-$U28*'連携'!AJ9</f>
        <v>13</v>
      </c>
      <c r="H28" s="4">
        <f>H27-$Q28*'連携'!E9-$R28*'連携'!M9-$S28*'連携'!U9-$T28*'連携'!AC9-$U28*'連携'!AK9</f>
        <v>9</v>
      </c>
      <c r="I28" s="4">
        <f>I27-$Q28*'連携'!F9-$R28*'連携'!N9-$S28*'連携'!V9-$T28*'連携'!AD9-$U28*'連携'!AL9</f>
        <v>0</v>
      </c>
      <c r="J28" s="4">
        <f>J27-$Q28*'連携'!G9-$R28*'連携'!O9-$S28*'連携'!W9-$T28*'連携'!AE9-$U28*'連携'!AM9</f>
        <v>6</v>
      </c>
      <c r="K28" s="4">
        <f>K27-$Q28*'連携'!H9-$R28*'連携'!P9-$S28*'連携'!X9-$T28*'連携'!AF9-$U28*'連携'!AN9</f>
        <v>6</v>
      </c>
      <c r="L28" s="4">
        <f>L27-$Q28*'連携'!I9-$R28*'連携'!Q9-$S28*'連携'!Y9-$T28*'連携'!AG9-$U28*'連携'!AO9</f>
        <v>0</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13</v>
      </c>
      <c r="H29" s="4">
        <f>H28-$Q29*'連携'!E10-$R29*'連携'!M10-$S29*'連携'!U10-$T29*'連携'!AC10-$U29*'連携'!AK10</f>
        <v>9</v>
      </c>
      <c r="I29" s="4">
        <f>I28-$Q29*'連携'!F10-$R29*'連携'!N10-$S29*'連携'!V10-$T29*'連携'!AD10-$U29*'連携'!AL10</f>
        <v>0</v>
      </c>
      <c r="J29" s="4">
        <f>J28-$Q29*'連携'!G10-$R29*'連携'!O10-$S29*'連携'!W10-$T29*'連携'!AE10-$U29*'連携'!AM10</f>
        <v>6</v>
      </c>
      <c r="K29" s="4">
        <f>K28-$Q29*'連携'!H10-$R29*'連携'!P10-$S29*'連携'!X10-$T29*'連携'!AF10-$U29*'連携'!AN10</f>
        <v>6</v>
      </c>
      <c r="L29" s="4">
        <f>L28-$Q29*'連携'!I10-$R29*'連携'!Q10-$S29*'連携'!Y10-$T29*'連携'!AG10-$U29*'連携'!AO10</f>
        <v>0</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13</v>
      </c>
      <c r="H30" s="4">
        <f>H29-$Q30*'連携'!E11-$R30*'連携'!M11-$S30*'連携'!U11-$T30*'連携'!AC11-$U30*'連携'!AK11</f>
        <v>9</v>
      </c>
      <c r="I30" s="4">
        <f>I29-$Q30*'連携'!F11-$R30*'連携'!N11-$S30*'連携'!V11-$T30*'連携'!AD11-$U30*'連携'!AL11</f>
        <v>0</v>
      </c>
      <c r="J30" s="4">
        <f>J29-$Q30*'連携'!G11-$R30*'連携'!O11-$S30*'連携'!W11-$T30*'連携'!AE11-$U30*'連携'!AM11</f>
        <v>6</v>
      </c>
      <c r="K30" s="4">
        <f>K29-$Q30*'連携'!H11-$R30*'連携'!P11-$S30*'連携'!X11-$T30*'連携'!AF11-$U30*'連携'!AN11</f>
        <v>6</v>
      </c>
      <c r="L30" s="4">
        <f>L29-$Q30*'連携'!I11-$R30*'連携'!Q11-$S30*'連携'!Y11-$T30*'連携'!AG11-$U30*'連携'!AO11</f>
        <v>0</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13</v>
      </c>
      <c r="H31" s="4">
        <f>H30-$Q31*'連携'!E12-$R31*'連携'!M12-$S31*'連携'!U12-$T31*'連携'!AC12-$U31*'連携'!AK12</f>
        <v>9</v>
      </c>
      <c r="I31" s="4">
        <f>I30-$Q31*'連携'!F12-$R31*'連携'!N12-$S31*'連携'!V12-$T31*'連携'!AD12-$U31*'連携'!AL12</f>
        <v>0</v>
      </c>
      <c r="J31" s="4">
        <f>J30-$Q31*'連携'!G12-$R31*'連携'!O12-$S31*'連携'!W12-$T31*'連携'!AE12-$U31*'連携'!AM12</f>
        <v>6</v>
      </c>
      <c r="K31" s="4">
        <f>K30-$Q31*'連携'!H12-$R31*'連携'!P12-$S31*'連携'!X12-$T31*'連携'!AF12-$U31*'連携'!AN12</f>
        <v>6</v>
      </c>
      <c r="L31" s="4">
        <f>L30-$Q31*'連携'!I12-$R31*'連携'!Q12-$S31*'連携'!Y12-$T31*'連携'!AG12-$U31*'連携'!AO12</f>
        <v>0</v>
      </c>
      <c r="M31" s="4">
        <f>M30-$Q31*'連携'!J12-$R31*'連携'!R12-$S31*'連携'!Z12-$T31*'連携'!AH12-$U31*'連携'!AP12</f>
        <v>0</v>
      </c>
      <c r="N31" s="4">
        <f>IF(AND(SUM($Q31:$U31)=1,'連携'!B12&gt;0),'連携'!B12,"")</f>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13</v>
      </c>
      <c r="H32" s="4">
        <f>H31-$Q32*'連携'!E13-$R32*'連携'!M13-$S32*'連携'!U13-$T32*'連携'!AC13-$U32*'連携'!AK13</f>
        <v>9</v>
      </c>
      <c r="I32" s="4">
        <f>I31-$Q32*'連携'!F13-$R32*'連携'!N13-$S32*'連携'!V13-$T32*'連携'!AD13-$U32*'連携'!AL13</f>
        <v>0</v>
      </c>
      <c r="J32" s="4">
        <f>J31-$Q32*'連携'!G13-$R32*'連携'!O13-$S32*'連携'!W13-$T32*'連携'!AE13-$U32*'連携'!AM13</f>
        <v>6</v>
      </c>
      <c r="K32" s="4">
        <f>K31-$Q32*'連携'!H13-$R32*'連携'!P13-$S32*'連携'!X13-$T32*'連携'!AF13-$U32*'連携'!AN13</f>
        <v>6</v>
      </c>
      <c r="L32" s="4">
        <f>L31-$Q32*'連携'!I13-$R32*'連携'!Q13-$S32*'連携'!Y13-$T32*'連携'!AG13-$U32*'連携'!AO13</f>
        <v>0</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13</v>
      </c>
      <c r="H33" s="4">
        <f>H32-$Q33*'連携'!E14-$R33*'連携'!M14-$S33*'連携'!U14-$T33*'連携'!AC14-$U33*'連携'!AK14</f>
        <v>9</v>
      </c>
      <c r="I33" s="4">
        <f>I32-$Q33*'連携'!F14-$R33*'連携'!N14-$S33*'連携'!V14-$T33*'連携'!AD14-$U33*'連携'!AL14</f>
        <v>0</v>
      </c>
      <c r="J33" s="4">
        <f>J32-$Q33*'連携'!G14-$R33*'連携'!O14-$S33*'連携'!W14-$T33*'連携'!AE14-$U33*'連携'!AM14</f>
        <v>6</v>
      </c>
      <c r="K33" s="4">
        <f>K32-$Q33*'連携'!H14-$R33*'連携'!P14-$S33*'連携'!X14-$T33*'連携'!AF14-$U33*'連携'!AN14</f>
        <v>6</v>
      </c>
      <c r="L33" s="4">
        <f>L32-$Q33*'連携'!I14-$R33*'連携'!Q14-$S33*'連携'!Y14-$T33*'連携'!AG14-$U33*'連携'!AO14</f>
        <v>0</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13</v>
      </c>
      <c r="H34" s="4">
        <f>H33-$Q34*'連携'!E15-$R34*'連携'!M15-$S34*'連携'!U15-$T34*'連携'!AC15-$U34*'連携'!AK15</f>
        <v>9</v>
      </c>
      <c r="I34" s="4">
        <f>I33-$Q34*'連携'!F15-$R34*'連携'!N15-$S34*'連携'!V15-$T34*'連携'!AD15-$U34*'連携'!AL15</f>
        <v>0</v>
      </c>
      <c r="J34" s="4">
        <f>J33-$Q34*'連携'!G15-$R34*'連携'!O15-$S34*'連携'!W15-$T34*'連携'!AE15-$U34*'連携'!AM15</f>
        <v>6</v>
      </c>
      <c r="K34" s="4">
        <f>K33-$Q34*'連携'!H15-$R34*'連携'!P15-$S34*'連携'!X15-$T34*'連携'!AF15-$U34*'連携'!AN15</f>
        <v>6</v>
      </c>
      <c r="L34" s="4">
        <f>L33-$Q34*'連携'!I15-$R34*'連携'!Q15-$S34*'連携'!Y15-$T34*'連携'!AG15-$U34*'連携'!AO15</f>
        <v>0</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13</v>
      </c>
      <c r="H35" s="4">
        <f>H34-$Q35*'連携'!E16-$R35*'連携'!M16-$S35*'連携'!U16-$T35*'連携'!AC16-$U35*'連携'!AK16</f>
        <v>9</v>
      </c>
      <c r="I35" s="4">
        <f>I34-$Q35*'連携'!F16-$R35*'連携'!N16-$S35*'連携'!V16-$T35*'連携'!AD16-$U35*'連携'!AL16</f>
        <v>0</v>
      </c>
      <c r="J35" s="4">
        <f>J34-$Q35*'連携'!G16-$R35*'連携'!O16-$S35*'連携'!W16-$T35*'連携'!AE16-$U35*'連携'!AM16</f>
        <v>6</v>
      </c>
      <c r="K35" s="4">
        <f>K34-$Q35*'連携'!H16-$R35*'連携'!P16-$S35*'連携'!X16-$T35*'連携'!AF16-$U35*'連携'!AN16</f>
        <v>6</v>
      </c>
      <c r="L35" s="4">
        <f>L34-$Q35*'連携'!I16-$R35*'連携'!Q16-$S35*'連携'!Y16-$T35*'連携'!AG16-$U35*'連携'!AO16</f>
        <v>0</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13</v>
      </c>
      <c r="H36" s="4">
        <f>H35-$Q36*'連携'!E17-$R36*'連携'!M17-$S36*'連携'!U17-$T36*'連携'!AC17-$U36*'連携'!AK17</f>
        <v>9</v>
      </c>
      <c r="I36" s="4">
        <f>I35-$Q36*'連携'!F17-$R36*'連携'!N17-$S36*'連携'!V17-$T36*'連携'!AD17-$U36*'連携'!AL17</f>
        <v>0</v>
      </c>
      <c r="J36" s="4">
        <f>J35-$Q36*'連携'!G17-$R36*'連携'!O17-$S36*'連携'!W17-$T36*'連携'!AE17-$U36*'連携'!AM17</f>
        <v>6</v>
      </c>
      <c r="K36" s="4">
        <f>K35-$Q36*'連携'!H17-$R36*'連携'!P17-$S36*'連携'!X17-$T36*'連携'!AF17-$U36*'連携'!AN17</f>
        <v>6</v>
      </c>
      <c r="L36" s="4">
        <f>L35-$Q36*'連携'!I17-$R36*'連携'!Q17-$S36*'連携'!Y17-$T36*'連携'!AG17-$U36*'連携'!AO17</f>
        <v>0</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13</v>
      </c>
      <c r="H37" s="4">
        <f>H36-$Q37*'連携'!E18-$R37*'連携'!M18-$S37*'連携'!U18-$T37*'連携'!AC18-$U37*'連携'!AK18</f>
        <v>9</v>
      </c>
      <c r="I37" s="4">
        <f>I36-$Q37*'連携'!F18-$R37*'連携'!N18-$S37*'連携'!V18-$T37*'連携'!AD18-$U37*'連携'!AL18</f>
        <v>0</v>
      </c>
      <c r="J37" s="4">
        <f>J36-$Q37*'連携'!G18-$R37*'連携'!O18-$S37*'連携'!W18-$T37*'連携'!AE18-$U37*'連携'!AM18</f>
        <v>6</v>
      </c>
      <c r="K37" s="4">
        <f>K36-$Q37*'連携'!H18-$R37*'連携'!P18-$S37*'連携'!X18-$T37*'連携'!AF18-$U37*'連携'!AN18</f>
        <v>6</v>
      </c>
      <c r="L37" s="4">
        <f>L36-$Q37*'連携'!I18-$R37*'連携'!Q18-$S37*'連携'!Y18-$T37*'連携'!AG18-$U37*'連携'!AO18</f>
        <v>0</v>
      </c>
      <c r="M37" s="4">
        <f>M36-$Q37*'連携'!J18-$R37*'連携'!R18-$S37*'連携'!Z18-$T37*'連携'!AH18-$U37*'連携'!AP18</f>
        <v>0</v>
      </c>
      <c r="N37" s="4">
        <f>IF(AND(SUM($Q37:$U37)=1,'連携'!B18&gt;0),'連携'!B18,"")</f>
      </c>
      <c r="O37" s="4">
        <f>IF(AND(SUM($Q37:$U37)=1,'連携'!C18&gt;0),'連携'!C18,"")</f>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13</v>
      </c>
      <c r="H38" s="4">
        <f>H37-$Q38*'連携'!E19-$R38*'連携'!M19-$S38*'連携'!U19-$T38*'連携'!AC19-$U38*'連携'!AK19</f>
        <v>9</v>
      </c>
      <c r="I38" s="4">
        <f>I37-$Q38*'連携'!F19-$R38*'連携'!N19-$S38*'連携'!V19-$T38*'連携'!AD19-$U38*'連携'!AL19</f>
        <v>0</v>
      </c>
      <c r="J38" s="4">
        <f>J37-$Q38*'連携'!G19-$R38*'連携'!O19-$S38*'連携'!W19-$T38*'連携'!AE19-$U38*'連携'!AM19</f>
        <v>6</v>
      </c>
      <c r="K38" s="4">
        <f>K37-$Q38*'連携'!H19-$R38*'連携'!P19-$S38*'連携'!X19-$T38*'連携'!AF19-$U38*'連携'!AN19</f>
        <v>6</v>
      </c>
      <c r="L38" s="4">
        <f>L37-$Q38*'連携'!I19-$R38*'連携'!Q19-$S38*'連携'!Y19-$T38*'連携'!AG19-$U38*'連携'!AO19</f>
        <v>0</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13</v>
      </c>
      <c r="H39" s="4">
        <f>H38-$Q39*'連携'!E20-$R39*'連携'!M20-$S39*'連携'!U20-$T39*'連携'!AC20-$U39*'連携'!AK20</f>
        <v>9</v>
      </c>
      <c r="I39" s="4">
        <f>I38-$Q39*'連携'!F20-$R39*'連携'!N20-$S39*'連携'!V20-$T39*'連携'!AD20-$U39*'連携'!AL20</f>
        <v>0</v>
      </c>
      <c r="J39" s="4">
        <f>J38-$Q39*'連携'!G20-$R39*'連携'!O20-$S39*'連携'!W20-$T39*'連携'!AE20-$U39*'連携'!AM20</f>
        <v>6</v>
      </c>
      <c r="K39" s="4">
        <f>K38-$Q39*'連携'!H20-$R39*'連携'!P20-$S39*'連携'!X20-$T39*'連携'!AF20-$U39*'連携'!AN20</f>
        <v>6</v>
      </c>
      <c r="L39" s="4">
        <f>L38-$Q39*'連携'!I20-$R39*'連携'!Q20-$S39*'連携'!Y20-$T39*'連携'!AG20-$U39*'連携'!AO20</f>
        <v>0</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1</v>
      </c>
      <c r="H40" s="4">
        <f>H39-$Q40*'連携'!E21-$R40*'連携'!M21-$S40*'連携'!U21-$T40*'連携'!AC21-$U40*'連携'!AK21</f>
        <v>3</v>
      </c>
      <c r="I40" s="4">
        <f>I39-$Q40*'連携'!F21-$R40*'連携'!N21-$S40*'連携'!V21-$T40*'連携'!AD21-$U40*'連携'!AL21</f>
        <v>0</v>
      </c>
      <c r="J40" s="4">
        <f>J39-$Q40*'連携'!G21-$R40*'連携'!O21-$S40*'連携'!W21-$T40*'連携'!AE21-$U40*'連携'!AM21</f>
        <v>0</v>
      </c>
      <c r="K40" s="4">
        <f>K39-$Q40*'連携'!H21-$R40*'連携'!P21-$S40*'連携'!X21-$T40*'連携'!AF21-$U40*'連携'!AN21</f>
        <v>0</v>
      </c>
      <c r="L40" s="4">
        <f>L39-$Q40*'連携'!I21-$R40*'連携'!Q21-$S40*'連携'!Y21-$T40*'連携'!AG21-$U40*'連携'!AO21</f>
        <v>0</v>
      </c>
      <c r="M40" s="4">
        <f>M39-$Q40*'連携'!J21-$R40*'連携'!R21-$S40*'連携'!Z21-$T40*'連携'!AH21-$U40*'連携'!AP21</f>
        <v>0</v>
      </c>
      <c r="N40" s="4">
        <f>IF(AND(SUM($Q40:$U40)=1,'連携'!B21&gt;0),'連携'!B21,"")</f>
      </c>
      <c r="O40" s="4">
        <f>IF(AND(SUM($Q40:$U40)=1,'連携'!C21&gt;0),'連携'!C21,"")</f>
      </c>
      <c r="P40" s="4" t="str">
        <f>'連携'!A21</f>
        <v>四季繚乱之極</v>
      </c>
      <c r="Q40" s="4">
        <f>IF(AND($G39&gt;='連携'!D21,$H39&gt;='連携'!E21,$I39&gt;='連携'!F21,$J39&gt;='連携'!G21,$K39&gt;='連携'!H21,$L39&gt;='連携'!I21,$M39&gt;='連携'!J21),1,0)</f>
        <v>1</v>
      </c>
    </row>
    <row r="41" spans="1:17" ht="12.75">
      <c r="A41" s="26"/>
      <c r="B41" s="25"/>
      <c r="C41" s="25"/>
      <c r="D41" s="25"/>
      <c r="E41" s="25"/>
      <c r="F41" s="25"/>
      <c r="G41" s="4">
        <f>G40-$Q41*'連携'!D22-$R41*'連携'!L22-$S41*'連携'!T22-$T41*'連携'!AB22-$U41*'連携'!AJ22</f>
        <v>1</v>
      </c>
      <c r="H41" s="4">
        <f>H40-$Q41*'連携'!E22-$R41*'連携'!M22-$S41*'連携'!U22-$T41*'連携'!AC22-$U41*'連携'!AK22</f>
        <v>3</v>
      </c>
      <c r="I41" s="4">
        <f>I40-$Q41*'連携'!F22-$R41*'連携'!N22-$S41*'連携'!V22-$T41*'連携'!AD22-$U41*'連携'!AL22</f>
        <v>0</v>
      </c>
      <c r="J41" s="4">
        <f>J40-$Q41*'連携'!G22-$R41*'連携'!O22-$S41*'連携'!W22-$T41*'連携'!AE22-$U41*'連携'!AM22</f>
        <v>0</v>
      </c>
      <c r="K41" s="4">
        <f>K40-$Q41*'連携'!H22-$R41*'連携'!P22-$S41*'連携'!X22-$T41*'連携'!AF22-$U41*'連携'!AN22</f>
        <v>0</v>
      </c>
      <c r="L41" s="4">
        <f>L40-$Q41*'連携'!I22-$R41*'連携'!Q22-$S41*'連携'!Y22-$T41*'連携'!AG22-$U41*'連携'!AO22</f>
        <v>0</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1</v>
      </c>
      <c r="H42" s="4">
        <f>H41-$Q42*'連携'!E23-$R42*'連携'!M23-$S42*'連携'!U23-$T42*'連携'!AC23-$U42*'連携'!AK23</f>
        <v>3</v>
      </c>
      <c r="I42" s="4">
        <f>I41-$Q42*'連携'!F23-$R42*'連携'!N23-$S42*'連携'!V23-$T42*'連携'!AD23-$U42*'連携'!AL23</f>
        <v>0</v>
      </c>
      <c r="J42" s="4">
        <f>J41-$Q42*'連携'!G23-$R42*'連携'!O23-$S42*'連携'!W23-$T42*'連携'!AE23-$U42*'連携'!AM23</f>
        <v>0</v>
      </c>
      <c r="K42" s="4">
        <f>K41-$Q42*'連携'!H23-$R42*'連携'!P23-$S42*'連携'!X23-$T42*'連携'!AF23-$U42*'連携'!AN23</f>
        <v>0</v>
      </c>
      <c r="L42" s="4">
        <f>L41-$Q42*'連携'!I23-$R42*'連携'!Q23-$S42*'連携'!Y23-$T42*'連携'!AG23-$U42*'連携'!AO23</f>
        <v>0</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1</v>
      </c>
      <c r="H43" s="4">
        <f>H42-$Q43*'連携'!E24-$R43*'連携'!M24-$S43*'連携'!U24-$T43*'連携'!AC24-$U43*'連携'!AK24</f>
        <v>3</v>
      </c>
      <c r="I43" s="4">
        <f>I42-$Q43*'連携'!F24-$R43*'連携'!N24-$S43*'連携'!V24-$T43*'連携'!AD24-$U43*'連携'!AL24</f>
        <v>0</v>
      </c>
      <c r="J43" s="4">
        <f>J42-$Q43*'連携'!G24-$R43*'連携'!O24-$S43*'連携'!W24-$T43*'連携'!AE24-$U43*'連携'!AM24</f>
        <v>0</v>
      </c>
      <c r="K43" s="4">
        <f>K42-$Q43*'連携'!H24-$R43*'連携'!P24-$S43*'連携'!X24-$T43*'連携'!AF24-$U43*'連携'!AN24</f>
        <v>0</v>
      </c>
      <c r="L43" s="4">
        <f>L42-$Q43*'連携'!I24-$R43*'連携'!Q24-$S43*'連携'!Y24-$T43*'連携'!AG24-$U43*'連携'!AO24</f>
        <v>0</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1</v>
      </c>
      <c r="H44" s="4">
        <f>H43-$Q44*'連携'!E25-$R44*'連携'!M25-$S44*'連携'!U25-$T44*'連携'!AC25-$U44*'連携'!AK25</f>
        <v>3</v>
      </c>
      <c r="I44" s="4">
        <f>I43-$Q44*'連携'!F25-$R44*'連携'!N25-$S44*'連携'!V25-$T44*'連携'!AD25-$U44*'連携'!AL25</f>
        <v>0</v>
      </c>
      <c r="J44" s="4">
        <f>J43-$Q44*'連携'!G25-$R44*'連携'!O25-$S44*'連携'!W25-$T44*'連携'!AE25-$U44*'連携'!AM25</f>
        <v>0</v>
      </c>
      <c r="K44" s="4">
        <f>K43-$Q44*'連携'!H25-$R44*'連携'!P25-$S44*'連携'!X25-$T44*'連携'!AF25-$U44*'連携'!AN25</f>
        <v>0</v>
      </c>
      <c r="L44" s="4">
        <f>L43-$Q44*'連携'!I25-$R44*'連携'!Q25-$S44*'連携'!Y25-$T44*'連携'!AG25-$U44*'連携'!AO25</f>
        <v>0</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1</v>
      </c>
      <c r="H45" s="4">
        <f>H44-$Q45*'連携'!E26-$R45*'連携'!M26-$S45*'連携'!U26-$T45*'連携'!AC26-$U45*'連携'!AK26</f>
        <v>3</v>
      </c>
      <c r="I45" s="4">
        <f>I44-$Q45*'連携'!F26-$R45*'連携'!N26-$S45*'連携'!V26-$T45*'連携'!AD26-$U45*'連携'!AL26</f>
        <v>0</v>
      </c>
      <c r="J45" s="4">
        <f>J44-$Q45*'連携'!G26-$R45*'連携'!O26-$S45*'連携'!W26-$T45*'連携'!AE26-$U45*'連携'!AM26</f>
        <v>0</v>
      </c>
      <c r="K45" s="4">
        <f>K44-$Q45*'連携'!H26-$R45*'連携'!P26-$S45*'連携'!X26-$T45*'連携'!AF26-$U45*'連携'!AN26</f>
        <v>0</v>
      </c>
      <c r="L45" s="4">
        <f>L44-$Q45*'連携'!I26-$R45*'連携'!Q26-$S45*'連携'!Y26-$T45*'連携'!AG26-$U45*'連携'!AO26</f>
        <v>0</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1</v>
      </c>
      <c r="H46" s="4">
        <f>H45-$Q46*'連携'!E27-$R46*'連携'!M27-$S46*'連携'!U27-$T46*'連携'!AC27-$U46*'連携'!AK27</f>
        <v>3</v>
      </c>
      <c r="I46" s="4">
        <f>I45-$Q46*'連携'!F27-$R46*'連携'!N27-$S46*'連携'!V27-$T46*'連携'!AD27-$U46*'連携'!AL27</f>
        <v>0</v>
      </c>
      <c r="J46" s="4">
        <f>J45-$Q46*'連携'!G27-$R46*'連携'!O27-$S46*'連携'!W27-$T46*'連携'!AE27-$U46*'連携'!AM27</f>
        <v>0</v>
      </c>
      <c r="K46" s="4">
        <f>K45-$Q46*'連携'!H27-$R46*'連携'!P27-$S46*'連携'!X27-$T46*'連携'!AF27-$U46*'連携'!AN27</f>
        <v>0</v>
      </c>
      <c r="L46" s="4">
        <f>L45-$Q46*'連携'!I27-$R46*'連携'!Q27-$S46*'連携'!Y27-$T46*'連携'!AG27-$U46*'連携'!AO27</f>
        <v>0</v>
      </c>
      <c r="M46" s="4">
        <f>M45-$Q46*'連携'!J27-$R46*'連携'!R27-$S46*'連携'!Z27-$T46*'連携'!AH27-$U46*'連携'!AP27</f>
        <v>0</v>
      </c>
      <c r="N46" s="4">
        <f>IF(AND(SUM($Q46:$U46)=1,'連携'!B27&gt;0),'連携'!B27,"")</f>
      </c>
      <c r="O46" s="4">
        <f>IF(AND(SUM($Q46:$U46)=1,'連携'!C27&gt;0),'連携'!C27,"")</f>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1</v>
      </c>
      <c r="H47" s="4">
        <f>H46-$Q47*'連携'!E28-$R47*'連携'!M28-$S47*'連携'!U28-$T47*'連携'!AC28-$U47*'連携'!AK28</f>
        <v>3</v>
      </c>
      <c r="I47" s="4">
        <f>I46-$Q47*'連携'!F28-$R47*'連携'!N28-$S47*'連携'!V28-$T47*'連携'!AD28-$U47*'連携'!AL28</f>
        <v>0</v>
      </c>
      <c r="J47" s="4">
        <f>J46-$Q47*'連携'!G28-$R47*'連携'!O28-$S47*'連携'!W28-$T47*'連携'!AE28-$U47*'連携'!AM28</f>
        <v>0</v>
      </c>
      <c r="K47" s="4">
        <f>K46-$Q47*'連携'!H28-$R47*'連携'!P28-$S47*'連携'!X28-$T47*'連携'!AF28-$U47*'連携'!AN28</f>
        <v>0</v>
      </c>
      <c r="L47" s="4">
        <f>L46-$Q47*'連携'!I28-$R47*'連携'!Q28-$S47*'連携'!Y28-$T47*'連携'!AG28-$U47*'連携'!AO28</f>
        <v>0</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1</v>
      </c>
      <c r="H48" s="4">
        <f>H47-$Q48*'連携'!E29-$R48*'連携'!M29-$S48*'連携'!U29-$T48*'連携'!AC29-$U48*'連携'!AK29</f>
        <v>3</v>
      </c>
      <c r="I48" s="4">
        <f>I47-$Q48*'連携'!F29-$R48*'連携'!N29-$S48*'連携'!V29-$T48*'連携'!AD29-$U48*'連携'!AL29</f>
        <v>0</v>
      </c>
      <c r="J48" s="4">
        <f>J47-$Q48*'連携'!G29-$R48*'連携'!O29-$S48*'連携'!W29-$T48*'連携'!AE29-$U48*'連携'!AM29</f>
        <v>0</v>
      </c>
      <c r="K48" s="4">
        <f>K47-$Q48*'連携'!H29-$R48*'連携'!P29-$S48*'連携'!X29-$T48*'連携'!AF29-$U48*'連携'!AN29</f>
        <v>0</v>
      </c>
      <c r="L48" s="4">
        <f>L47-$Q48*'連携'!I29-$R48*'連携'!Q29-$S48*'連携'!Y29-$T48*'連携'!AG29-$U48*'連携'!AO29</f>
        <v>0</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1</v>
      </c>
      <c r="H49" s="4">
        <f>H48-$Q49*'連携'!E30-$R49*'連携'!M30-$S49*'連携'!U30-$T49*'連携'!AC30-$U49*'連携'!AK30</f>
        <v>3</v>
      </c>
      <c r="I49" s="4">
        <f>I48-$Q49*'連携'!F30-$R49*'連携'!N30-$S49*'連携'!V30-$T49*'連携'!AD30-$U49*'連携'!AL30</f>
        <v>0</v>
      </c>
      <c r="J49" s="4">
        <f>J48-$Q49*'連携'!G30-$R49*'連携'!O30-$S49*'連携'!W30-$T49*'連携'!AE30-$U49*'連携'!AM30</f>
        <v>0</v>
      </c>
      <c r="K49" s="4">
        <f>K48-$Q49*'連携'!H30-$R49*'連携'!P30-$S49*'連携'!X30-$T49*'連携'!AF30-$U49*'連携'!AN30</f>
        <v>0</v>
      </c>
      <c r="L49" s="4">
        <f>L48-$Q49*'連携'!I30-$R49*'連携'!Q30-$S49*'連携'!Y30-$T49*'連携'!AG30-$U49*'連携'!AO30</f>
        <v>0</v>
      </c>
      <c r="M49" s="4">
        <f>M48-$Q49*'連携'!J30-$R49*'連携'!R30-$S49*'連携'!Z30-$T49*'連携'!AH30-$U49*'連携'!AP30</f>
        <v>0</v>
      </c>
      <c r="N49" s="4">
        <f>IF(AND(SUM($Q49:$U49)=1,'連携'!B30&gt;0),'連携'!B30,"")</f>
      </c>
      <c r="O49" s="4">
        <f>IF(AND(SUM($Q49:$U49)=1,'連携'!C30&gt;0),'連携'!C30,"")</f>
      </c>
      <c r="P49" s="4" t="str">
        <f>'連携'!A30</f>
        <v>静冬ノ籠</v>
      </c>
      <c r="Q49" s="4">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U49"/>
  <sheetViews>
    <sheetView workbookViewId="0" topLeftCell="A1">
      <selection activeCell="G41" sqref="G41"/>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136</v>
      </c>
      <c r="B2" s="4">
        <f>MATCH(A2,'妖怪リスト'!B$2:B$300,0)</f>
        <v>73</v>
      </c>
      <c r="C2" s="4">
        <f>INDEX('妖怪リスト'!D$2:D$300,$B2,1)</f>
        <v>17</v>
      </c>
      <c r="D2" s="4">
        <f>INDEX('妖怪リスト'!E$2:E$300,$B2,1)</f>
        <v>5697</v>
      </c>
      <c r="E2" s="4">
        <f>INDEX('妖怪リスト'!F$2:F$300,$B2,1)</f>
        <v>5277</v>
      </c>
      <c r="F2" s="4">
        <f>INDEX('妖怪リスト'!G$2:G$300,$B2,1)</f>
        <v>6050</v>
      </c>
      <c r="G2" s="4">
        <f>IF(INDEX('妖怪リスト'!H$2:H$300,$B2,1)&gt;0,INDEX('妖怪リスト'!H$2:H$300,$B2,1),"")</f>
      </c>
      <c r="H2" s="4">
        <f>IF(INDEX('妖怪リスト'!I$2:I$300,$B2,1)&gt;0,INDEX('妖怪リスト'!I$2:I$300,$B2,1),"")</f>
      </c>
      <c r="I2" s="4">
        <f>IF(INDEX('妖怪リスト'!J$2:J$300,$B2,1)&gt;0,INDEX('妖怪リスト'!J$2:J$300,$B2,1),"")</f>
      </c>
      <c r="J2" s="4">
        <f>IF(INDEX('妖怪リスト'!K$2:K$300,$B2,1)&gt;0,INDEX('妖怪リスト'!K$2:K$300,$B2,1),"")</f>
      </c>
      <c r="K2" s="4">
        <f>IF(INDEX('妖怪リスト'!L$2:L$300,$B2,1)&gt;0,INDEX('妖怪リスト'!L$2:L$300,$B2,1),"")</f>
        <v>0</v>
      </c>
      <c r="L2" s="4">
        <f>IF(INDEX('妖怪リスト'!M$2:M$300,$B2,1)&gt;0,INDEX('妖怪リスト'!M$2:M$300,$B2,1),"")</f>
      </c>
      <c r="M2" s="4">
        <f>IF(INDEX('妖怪リスト'!N$2:N$300,$B2,1)&gt;0,INDEX('妖怪リスト'!N$2:N$300,$B2,1),"")</f>
      </c>
      <c r="N2" s="19"/>
      <c r="O2" s="19"/>
      <c r="P2"/>
    </row>
    <row r="3" spans="1:16" ht="12.75">
      <c r="A3" s="19" t="s">
        <v>120</v>
      </c>
      <c r="B3" s="4">
        <f>MATCH(A3,'妖怪リスト'!B$2:B$300,0)</f>
        <v>53</v>
      </c>
      <c r="C3" s="4">
        <f>INDEX('妖怪リスト'!D$2:D$300,$B3,1)</f>
        <v>22</v>
      </c>
      <c r="D3" s="4">
        <f>INDEX('妖怪リスト'!E$2:E$300,$B3,1)</f>
        <v>7968</v>
      </c>
      <c r="E3" s="4">
        <f>INDEX('妖怪リスト'!F$2:F$300,$B3,1)</f>
        <v>7414</v>
      </c>
      <c r="F3" s="4">
        <f>INDEX('妖怪リスト'!G$2:G$300,$B3,1)</f>
        <v>7279</v>
      </c>
      <c r="G3" s="4">
        <f>IF(INDEX('妖怪リスト'!H$2:H$300,$B3,1)&gt;0,INDEX('妖怪リスト'!H$2:H$300,$B3,1),"")</f>
      </c>
      <c r="H3" s="4">
        <f>IF(INDEX('妖怪リスト'!I$2:I$300,$B3,1)&gt;0,INDEX('妖怪リスト'!I$2:I$300,$B3,1),"")</f>
        <v>0</v>
      </c>
      <c r="I3" s="4">
        <f>IF(INDEX('妖怪リスト'!J$2:J$300,$B3,1)&gt;0,INDEX('妖怪リスト'!J$2:J$300,$B3,1),"")</f>
      </c>
      <c r="J3" s="4">
        <f>IF(INDEX('妖怪リスト'!K$2:K$300,$B3,1)&gt;0,INDEX('妖怪リスト'!K$2:K$300,$B3,1),"")</f>
      </c>
      <c r="K3" s="4">
        <f>IF(INDEX('妖怪リスト'!L$2:L$300,$B3,1)&gt;0,INDEX('妖怪リスト'!L$2:L$300,$B3,1),"")</f>
      </c>
      <c r="L3" s="4">
        <f>IF(INDEX('妖怪リスト'!M$2:M$300,$B3,1)&gt;0,INDEX('妖怪リスト'!M$2:M$300,$B3,1),"")</f>
      </c>
      <c r="M3" s="4">
        <f>IF(INDEX('妖怪リスト'!N$2:N$300,$B3,1)&gt;0,INDEX('妖怪リスト'!N$2:N$300,$B3,1),"")</f>
      </c>
      <c r="N3" s="19"/>
      <c r="O3" s="19"/>
      <c r="P3"/>
    </row>
    <row r="4" spans="1:16" ht="12.75">
      <c r="A4" s="19" t="s">
        <v>111</v>
      </c>
      <c r="B4" s="4">
        <f>MATCH(A4,'妖怪リスト'!B$2:B$300,0)</f>
        <v>47</v>
      </c>
      <c r="C4" s="4">
        <f>INDEX('妖怪リスト'!D$2:D$300,$B4,1)</f>
        <v>26</v>
      </c>
      <c r="D4" s="4">
        <f>INDEX('妖怪リスト'!E$2:E$300,$B4,1)</f>
        <v>10260</v>
      </c>
      <c r="E4" s="4">
        <f>INDEX('妖怪リスト'!F$2:F$300,$B4,1)</f>
        <v>9060</v>
      </c>
      <c r="F4" s="4">
        <f>INDEX('妖怪リスト'!G$2:G$300,$B4,1)</f>
        <v>8600</v>
      </c>
      <c r="G4" s="4">
        <f>IF(INDEX('妖怪リスト'!H$2:H$300,$B4,1)&gt;0,INDEX('妖怪リスト'!H$2:H$300,$B4,1),"")</f>
      </c>
      <c r="H4" s="4">
        <f>IF(INDEX('妖怪リスト'!I$2:I$300,$B4,1)&gt;0,INDEX('妖怪リスト'!I$2:I$300,$B4,1),"")</f>
      </c>
      <c r="I4" s="4">
        <f>IF(INDEX('妖怪リスト'!J$2:J$300,$B4,1)&gt;0,INDEX('妖怪リスト'!J$2:J$300,$B4,1),"")</f>
      </c>
      <c r="J4" s="4">
        <f>IF(INDEX('妖怪リスト'!K$2:K$300,$B4,1)&gt;0,INDEX('妖怪リスト'!K$2:K$300,$B4,1),"")</f>
        <v>0</v>
      </c>
      <c r="K4" s="4">
        <f>IF(INDEX('妖怪リスト'!L$2:L$300,$B4,1)&gt;0,INDEX('妖怪リスト'!L$2:L$300,$B4,1),"")</f>
      </c>
      <c r="L4" s="4">
        <f>IF(INDEX('妖怪リスト'!M$2:M$300,$B4,1)&gt;0,INDEX('妖怪リスト'!M$2:M$300,$B4,1),"")</f>
      </c>
      <c r="M4" s="4">
        <f>IF(INDEX('妖怪リスト'!N$2:N$300,$B4,1)&gt;0,INDEX('妖怪リスト'!N$2:N$300,$B4,1),"")</f>
      </c>
      <c r="N4" s="19">
        <v>1</v>
      </c>
      <c r="O4" s="19"/>
      <c r="P4"/>
    </row>
    <row r="5" spans="1:16" ht="12.75">
      <c r="A5" s="19" t="s">
        <v>130</v>
      </c>
      <c r="B5" s="4">
        <f>MATCH(A5,'妖怪リスト'!B$2:B$300,0)</f>
        <v>65</v>
      </c>
      <c r="C5" s="4">
        <f>INDEX('妖怪リスト'!D$2:D$300,$B5,1)</f>
        <v>21</v>
      </c>
      <c r="D5" s="4">
        <f>INDEX('妖怪リスト'!E$2:E$300,$B5,1)</f>
        <v>8971</v>
      </c>
      <c r="E5" s="4">
        <f>INDEX('妖怪リスト'!F$2:F$300,$B5,1)</f>
        <v>8817</v>
      </c>
      <c r="F5" s="4">
        <f>INDEX('妖怪リスト'!G$2:G$300,$B5,1)</f>
        <v>7090</v>
      </c>
      <c r="G5" s="4">
        <f>IF(INDEX('妖怪リスト'!H$2:H$300,$B5,1)&gt;0,INDEX('妖怪リスト'!H$2:H$300,$B5,1),"")</f>
        <v>6</v>
      </c>
      <c r="H5" s="4">
        <f>IF(INDEX('妖怪リスト'!I$2:I$300,$B5,1)&gt;0,INDEX('妖怪リスト'!I$2:I$300,$B5,1),"")</f>
      </c>
      <c r="I5" s="4">
        <f>IF(INDEX('妖怪リスト'!J$2:J$300,$B5,1)&gt;0,INDEX('妖怪リスト'!J$2:J$300,$B5,1),"")</f>
      </c>
      <c r="J5" s="4">
        <f>IF(INDEX('妖怪リスト'!K$2:K$300,$B5,1)&gt;0,INDEX('妖怪リスト'!K$2:K$300,$B5,1),"")</f>
      </c>
      <c r="K5" s="4">
        <f>IF(INDEX('妖怪リスト'!L$2:L$300,$B5,1)&gt;0,INDEX('妖怪リスト'!L$2:L$300,$B5,1),"")</f>
      </c>
      <c r="L5" s="4">
        <f>IF(INDEX('妖怪リスト'!M$2:M$300,$B5,1)&gt;0,INDEX('妖怪リスト'!M$2:M$300,$B5,1),"")</f>
      </c>
      <c r="M5" s="4">
        <f>IF(INDEX('妖怪リスト'!N$2:N$300,$B5,1)&gt;0,INDEX('妖怪リスト'!N$2:N$300,$B5,1),"")</f>
      </c>
      <c r="N5" s="19"/>
      <c r="O5" s="19"/>
      <c r="P5"/>
    </row>
    <row r="6" spans="1:16" ht="12.75">
      <c r="A6" s="19" t="s">
        <v>89</v>
      </c>
      <c r="B6" s="4">
        <f>MATCH(A6,'妖怪リスト'!B$2:B$300,0)</f>
        <v>25</v>
      </c>
      <c r="C6" s="4">
        <f>INDEX('妖怪リスト'!D$2:D$300,$B6,1)</f>
        <v>22</v>
      </c>
      <c r="D6" s="4">
        <f>INDEX('妖怪リスト'!E$2:E$300,$B6,1)</f>
        <v>9396</v>
      </c>
      <c r="E6" s="4">
        <f>INDEX('妖怪リスト'!F$2:F$300,$B6,1)</f>
        <v>8927</v>
      </c>
      <c r="F6" s="4">
        <f>INDEX('妖怪リスト'!G$2:G$300,$B6,1)</f>
        <v>7769</v>
      </c>
      <c r="G6" s="4">
        <f>IF(INDEX('妖怪リスト'!H$2:H$300,$B6,1)&gt;0,INDEX('妖怪リスト'!H$2:H$300,$B6,1),"")</f>
      </c>
      <c r="H6" s="4">
        <f>IF(INDEX('妖怪リスト'!I$2:I$300,$B6,1)&gt;0,INDEX('妖怪リスト'!I$2:I$300,$B6,1),"")</f>
      </c>
      <c r="I6" s="4">
        <f>IF(INDEX('妖怪リスト'!J$2:J$300,$B6,1)&gt;0,INDEX('妖怪リスト'!J$2:J$300,$B6,1),"")</f>
        <v>7</v>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c>
      <c r="N6" s="19"/>
      <c r="O6" s="19">
        <v>1</v>
      </c>
      <c r="P6"/>
    </row>
    <row r="7" spans="1:16" ht="12.75">
      <c r="A7" s="19" t="s">
        <v>91</v>
      </c>
      <c r="B7" s="4">
        <f>MATCH(A7,'妖怪リスト'!B$2:B$300,0)</f>
        <v>26</v>
      </c>
      <c r="C7" s="4">
        <f>INDEX('妖怪リスト'!D$2:D$300,$B7,1)</f>
        <v>19</v>
      </c>
      <c r="D7" s="4">
        <f>INDEX('妖怪リスト'!E$2:E$300,$B7,1)</f>
        <v>8018</v>
      </c>
      <c r="E7" s="4">
        <f>INDEX('妖怪リスト'!F$2:F$300,$B7,1)</f>
        <v>7524</v>
      </c>
      <c r="F7" s="4">
        <f>INDEX('妖怪リスト'!G$2:G$300,$B7,1)</f>
        <v>7054</v>
      </c>
      <c r="G7" s="4">
        <f>IF(INDEX('妖怪リスト'!H$2:H$300,$B7,1)&gt;0,INDEX('妖怪リスト'!H$2:H$300,$B7,1),"")</f>
        <v>0</v>
      </c>
      <c r="H7" s="4">
        <f>IF(INDEX('妖怪リスト'!I$2:I$300,$B7,1)&gt;0,INDEX('妖怪リスト'!I$2:I$300,$B7,1),"")</f>
      </c>
      <c r="I7" s="4">
        <f>IF(INDEX('妖怪リスト'!J$2:J$300,$B7,1)&gt;0,INDEX('妖怪リスト'!J$2:J$300,$B7,1),"")</f>
      </c>
      <c r="J7" s="4">
        <f>IF(INDEX('妖怪リスト'!K$2:K$300,$B7,1)&gt;0,INDEX('妖怪リスト'!K$2:K$300,$B7,1),"")</f>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82</v>
      </c>
      <c r="B8" s="4">
        <f>MATCH(A8,'妖怪リスト'!B$2:B$300,0)</f>
        <v>15</v>
      </c>
      <c r="C8" s="4">
        <f>INDEX('妖怪リスト'!D$2:D$300,$B8,1)</f>
        <v>17</v>
      </c>
      <c r="D8" s="4">
        <f>INDEX('妖怪リスト'!E$2:E$300,$B8,1)</f>
        <v>6891</v>
      </c>
      <c r="E8" s="4">
        <f>INDEX('妖怪リスト'!F$2:F$300,$B8,1)</f>
        <v>7034</v>
      </c>
      <c r="F8" s="4">
        <f>INDEX('妖怪リスト'!G$2:G$300,$B8,1)</f>
        <v>7178</v>
      </c>
      <c r="G8" s="4">
        <f>IF(INDEX('妖怪リスト'!H$2:H$300,$B8,1)&gt;0,INDEX('妖怪リスト'!H$2:H$300,$B8,1),"")</f>
      </c>
      <c r="H8" s="4">
        <f>IF(INDEX('妖怪リスト'!I$2:I$300,$B8,1)&gt;0,INDEX('妖怪リスト'!I$2:I$300,$B8,1),"")</f>
      </c>
      <c r="I8" s="4">
        <f>IF(INDEX('妖怪リスト'!J$2:J$300,$B8,1)&gt;0,INDEX('妖怪リスト'!J$2:J$300,$B8,1),"")</f>
      </c>
      <c r="J8" s="4">
        <f>IF(INDEX('妖怪リスト'!K$2:K$300,$B8,1)&gt;0,INDEX('妖怪リスト'!K$2:K$300,$B8,1),"")</f>
        <v>0</v>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83</v>
      </c>
      <c r="B9" s="4">
        <f>MATCH(A9,'妖怪リスト'!B$2:B$300,0)</f>
        <v>16</v>
      </c>
      <c r="C9" s="4">
        <f>INDEX('妖怪リスト'!D$2:D$300,$B9,1)</f>
        <v>17</v>
      </c>
      <c r="D9" s="4">
        <f>INDEX('妖怪リスト'!E$2:E$300,$B9,1)</f>
        <v>6983</v>
      </c>
      <c r="E9" s="4">
        <f>INDEX('妖怪リスト'!F$2:F$300,$B9,1)</f>
        <v>7771</v>
      </c>
      <c r="F9" s="4">
        <f>INDEX('妖怪リスト'!G$2:G$300,$B9,1)</f>
        <v>6358</v>
      </c>
      <c r="G9" s="4">
        <f>IF(INDEX('妖怪リスト'!H$2:H$300,$B9,1)&gt;0,INDEX('妖怪リスト'!H$2:H$300,$B9,1),"")</f>
        <v>0</v>
      </c>
      <c r="H9" s="4">
        <f>IF(INDEX('妖怪リスト'!I$2:I$300,$B9,1)&gt;0,INDEX('妖怪リスト'!I$2:I$300,$B9,1),"")</f>
      </c>
      <c r="I9" s="4">
        <f>IF(INDEX('妖怪リスト'!J$2:J$300,$B9,1)&gt;0,INDEX('妖怪リスト'!J$2:J$300,$B9,1),"")</f>
      </c>
      <c r="J9" s="4">
        <f>IF(INDEX('妖怪リスト'!K$2:K$300,$B9,1)&gt;0,INDEX('妖怪リスト'!K$2:K$300,$B9,1),"")</f>
      </c>
      <c r="K9" s="4">
        <f>IF(INDEX('妖怪リスト'!L$2:L$300,$B9,1)&gt;0,INDEX('妖怪リスト'!L$2:L$300,$B9,1),"")</f>
      </c>
      <c r="L9" s="4">
        <f>IF(INDEX('妖怪リスト'!M$2:M$300,$B9,1)&gt;0,INDEX('妖怪リスト'!M$2:M$300,$B9,1),"")</f>
      </c>
      <c r="M9" s="4">
        <f>IF(INDEX('妖怪リスト'!N$2:N$300,$B9,1)&gt;0,INDEX('妖怪リスト'!N$2:N$300,$B9,1),"")</f>
      </c>
      <c r="N9" s="19"/>
      <c r="O9" s="19"/>
      <c r="P9"/>
    </row>
    <row r="10" spans="1:16" ht="12.75">
      <c r="A10" s="19" t="s">
        <v>84</v>
      </c>
      <c r="B10" s="4">
        <f>MATCH(A10,'妖怪リスト'!B$2:B$300,0)</f>
        <v>17</v>
      </c>
      <c r="C10" s="4">
        <f>INDEX('妖怪リスト'!D$2:D$300,$B10,1)</f>
        <v>17</v>
      </c>
      <c r="D10" s="4">
        <f>INDEX('妖怪リスト'!E$2:E$300,$B10,1)</f>
        <v>6666</v>
      </c>
      <c r="E10" s="4">
        <f>INDEX('妖怪リスト'!F$2:F$300,$B10,1)</f>
        <v>6123</v>
      </c>
      <c r="F10" s="4">
        <f>INDEX('妖怪リスト'!G$2:G$300,$B10,1)</f>
        <v>6389</v>
      </c>
      <c r="G10" s="4">
        <f>IF(INDEX('妖怪リスト'!H$2:H$300,$B10,1)&gt;0,INDEX('妖怪リスト'!H$2:H$300,$B10,1),"")</f>
      </c>
      <c r="H10" s="4">
        <f>IF(INDEX('妖怪リスト'!I$2:I$300,$B10,1)&gt;0,INDEX('妖怪リスト'!I$2:I$300,$B10,1),"")</f>
        <v>0</v>
      </c>
      <c r="I10" s="4">
        <f>IF(INDEX('妖怪リスト'!J$2:J$300,$B10,1)&gt;0,INDEX('妖怪リスト'!J$2:J$300,$B10,1),"")</f>
      </c>
      <c r="J10" s="4">
        <f>IF(INDEX('妖怪リスト'!K$2:K$300,$B10,1)&gt;0,INDEX('妖怪リスト'!K$2:K$300,$B10,1),"")</f>
      </c>
      <c r="K10" s="4">
        <f>IF(INDEX('妖怪リスト'!L$2:L$300,$B10,1)&gt;0,INDEX('妖怪リスト'!L$2:L$300,$B10,1),"")</f>
      </c>
      <c r="L10" s="4">
        <f>IF(INDEX('妖怪リスト'!M$2:M$300,$B10,1)&gt;0,INDEX('妖怪リスト'!M$2:M$300,$B10,1),"")</f>
      </c>
      <c r="M10" s="4">
        <f>IF(INDEX('妖怪リスト'!N$2:N$300,$B10,1)&gt;0,INDEX('妖怪リスト'!N$2:N$300,$B10,1),"")</f>
      </c>
      <c r="N10" s="19"/>
      <c r="O10" s="19"/>
      <c r="P10"/>
    </row>
    <row r="11" spans="1:16" ht="12.75">
      <c r="A11" s="19" t="s">
        <v>86</v>
      </c>
      <c r="B11" s="4">
        <f>MATCH(A11,'妖怪リスト'!B$2:B$300,0)</f>
        <v>18</v>
      </c>
      <c r="C11" s="4">
        <f>INDEX('妖怪リスト'!D$2:D$300,$B11,1)</f>
        <v>17</v>
      </c>
      <c r="D11" s="4">
        <f>INDEX('妖怪リスト'!E$2:E$300,$B11,1)</f>
        <v>8297</v>
      </c>
      <c r="E11" s="4">
        <f>INDEX('妖怪リスト'!F$2:F$300,$B11,1)</f>
        <v>7127</v>
      </c>
      <c r="F11" s="4">
        <f>INDEX('妖怪リスト'!G$2:G$300,$B11,1)</f>
        <v>7095</v>
      </c>
      <c r="G11" s="4">
        <f>IF(INDEX('妖怪リスト'!H$2:H$300,$B11,1)&gt;0,INDEX('妖怪リスト'!H$2:H$300,$B11,1),"")</f>
      </c>
      <c r="H11" s="4">
        <f>IF(INDEX('妖怪リスト'!I$2:I$300,$B11,1)&gt;0,INDEX('妖怪リスト'!I$2:I$300,$B11,1),"")</f>
      </c>
      <c r="I11" s="4">
        <f>IF(INDEX('妖怪リスト'!J$2:J$300,$B11,1)&gt;0,INDEX('妖怪リスト'!J$2:J$300,$B11,1),"")</f>
      </c>
      <c r="J11" s="4">
        <f>IF(INDEX('妖怪リスト'!K$2:K$300,$B11,1)&gt;0,INDEX('妖怪リスト'!K$2:K$300,$B11,1),"")</f>
      </c>
      <c r="K11" s="4">
        <f>IF(INDEX('妖怪リスト'!L$2:L$300,$B11,1)&gt;0,INDEX('妖怪リスト'!L$2:L$300,$B11,1),"")</f>
        <v>0</v>
      </c>
      <c r="L11" s="4">
        <f>IF(INDEX('妖怪リスト'!M$2:M$300,$B11,1)&gt;0,INDEX('妖怪リスト'!M$2:M$300,$B11,1),"")</f>
      </c>
      <c r="M11" s="4">
        <f>IF(INDEX('妖怪リスト'!N$2:N$300,$B11,1)&gt;0,INDEX('妖怪リスト'!N$2:N$300,$B11,1),"")</f>
      </c>
      <c r="N11" s="19"/>
      <c r="O11" s="19"/>
      <c r="P11"/>
    </row>
    <row r="12" spans="1:13" ht="12.75">
      <c r="A12" s="15" t="s">
        <v>226</v>
      </c>
      <c r="C12" s="20">
        <f>SUM(C2:C11)</f>
        <v>195</v>
      </c>
      <c r="D12" s="20">
        <f>SUM(D2:D11)+INT((D2*$N2+D3*$N3+D4*$N4+D5*$N5+D6*$N6+D7*$N7+D8*$N8+D9*$N9+D10*$N10+D11*$N11)*0.5)</f>
        <v>84277</v>
      </c>
      <c r="E12" s="20">
        <f>SUM(E2:E11)+INT((E2*$N2+E3*$N3+E4*$N4+E5*$N5+E6*$N6+E7*$N7+E8*$N8+E9*$N9+E10*$N10+E11*$N11)*0.5)</f>
        <v>79604</v>
      </c>
      <c r="F12" s="20">
        <f>SUM(F2:F11)+INT((F2*$O2+F3*$O3+F4*$O4+F5*$O5+F6*$O6+F7*$O7+F8*$O8+F9*$O9+F10*$O10+F11*$O11)*0.5)</f>
        <v>74746</v>
      </c>
      <c r="G12" s="20">
        <f>SUM(G2:G11)</f>
        <v>13</v>
      </c>
      <c r="H12" s="20">
        <f>SUM(H2:H11)</f>
        <v>17</v>
      </c>
      <c r="I12" s="20">
        <f>SUM(I2:I11)</f>
        <v>14</v>
      </c>
      <c r="J12" s="20">
        <f>SUM(J2:J11)</f>
        <v>8</v>
      </c>
      <c r="K12" s="20">
        <f>SUM(K2:K11)</f>
        <v>14</v>
      </c>
      <c r="L12" s="20">
        <f>SUM(L2:L11)</f>
        <v>5</v>
      </c>
      <c r="M12" s="20">
        <f>SUM(M2:M11)</f>
        <v>0</v>
      </c>
    </row>
    <row r="14" spans="3:15" ht="12.75">
      <c r="C14" s="4" t="s">
        <v>227</v>
      </c>
      <c r="N14" s="4" t="s">
        <v>175</v>
      </c>
      <c r="O14" s="4" t="s">
        <v>176</v>
      </c>
    </row>
    <row r="15" spans="3:15" ht="12.75">
      <c r="C15" s="21" t="s">
        <v>242</v>
      </c>
      <c r="D15" s="21"/>
      <c r="E15" s="21"/>
      <c r="F15" s="21"/>
      <c r="G15" s="21"/>
      <c r="H15" s="21"/>
      <c r="I15" s="21"/>
      <c r="J15" s="21"/>
      <c r="K15" s="21"/>
      <c r="L15" s="21"/>
      <c r="M15" s="21"/>
      <c r="N15" s="22">
        <v>25</v>
      </c>
      <c r="O15" s="22"/>
    </row>
    <row r="16" spans="3:15" ht="12.75">
      <c r="C16" s="21" t="s">
        <v>239</v>
      </c>
      <c r="D16" s="21"/>
      <c r="E16" s="21"/>
      <c r="F16" s="21"/>
      <c r="G16" s="21"/>
      <c r="H16" s="21"/>
      <c r="I16" s="21"/>
      <c r="J16" s="21"/>
      <c r="K16" s="21"/>
      <c r="L16" s="21"/>
      <c r="M16" s="21"/>
      <c r="N16" s="22">
        <v>20</v>
      </c>
      <c r="O16" s="22"/>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13</v>
      </c>
      <c r="H20" s="4">
        <f>H12</f>
        <v>17</v>
      </c>
      <c r="I20" s="4">
        <f>I12</f>
        <v>14</v>
      </c>
      <c r="J20" s="4">
        <f>J12</f>
        <v>8</v>
      </c>
      <c r="K20" s="4">
        <f>K12</f>
        <v>14</v>
      </c>
      <c r="L20" s="4">
        <f>L12</f>
        <v>5</v>
      </c>
      <c r="M20" s="4">
        <f>M12</f>
        <v>0</v>
      </c>
      <c r="N20"/>
      <c r="O20"/>
    </row>
    <row r="21" spans="1:17" ht="12.75">
      <c r="A21" s="23" t="s">
        <v>229</v>
      </c>
      <c r="B21" s="23"/>
      <c r="C21" s="23"/>
      <c r="D21" s="23"/>
      <c r="E21" s="23"/>
      <c r="F21" s="23"/>
      <c r="G21" s="4">
        <f>G20-$Q21*'連携'!D2-$R21*'連携'!L2-$S21*'連携'!T2-$T21*'連携'!AB2-$U21*'連携'!AJ2</f>
        <v>13</v>
      </c>
      <c r="H21" s="4">
        <f>H20-$Q21*'連携'!E2-$R21*'連携'!M2-$S21*'連携'!U2-$T21*'連携'!AC2-$U21*'連携'!AK2</f>
        <v>17</v>
      </c>
      <c r="I21" s="4">
        <f>I20-$Q21*'連携'!F2-$R21*'連携'!N2-$S21*'連携'!V2-$T21*'連携'!AD2-$U21*'連携'!AL2</f>
        <v>14</v>
      </c>
      <c r="J21" s="4">
        <f>J20-$Q21*'連携'!G2-$R21*'連携'!O2-$S21*'連携'!W2-$T21*'連携'!AE2-$U21*'連携'!AM2</f>
        <v>8</v>
      </c>
      <c r="K21" s="4">
        <f>K20-$Q21*'連携'!H2-$R21*'連携'!P2-$S21*'連携'!X2-$T21*'連携'!AF2-$U21*'連携'!AN2</f>
        <v>14</v>
      </c>
      <c r="L21" s="4">
        <f>L20-$Q21*'連携'!I2-$R21*'連携'!Q2-$S21*'連携'!Y2-$T21*'連携'!AG2-$U21*'連携'!AO2</f>
        <v>5</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13</v>
      </c>
      <c r="H22" s="4">
        <f>H21-$Q22*'連携'!E3-$R22*'連携'!M3-$S22*'連携'!U3-$T22*'連携'!AC3-$U22*'連携'!AK3</f>
        <v>17</v>
      </c>
      <c r="I22" s="4">
        <f>I21-$Q22*'連携'!F3-$R22*'連携'!N3-$S22*'連携'!V3-$T22*'連携'!AD3-$U22*'連携'!AL3</f>
        <v>14</v>
      </c>
      <c r="J22" s="4">
        <f>J21-$Q22*'連携'!G3-$R22*'連携'!O3-$S22*'連携'!W3-$T22*'連携'!AE3-$U22*'連携'!AM3</f>
        <v>8</v>
      </c>
      <c r="K22" s="4">
        <f>K21-$Q22*'連携'!H3-$R22*'連携'!P3-$S22*'連携'!X3-$T22*'連携'!AF3-$U22*'連携'!AN3</f>
        <v>14</v>
      </c>
      <c r="L22" s="4">
        <f>L21-$Q22*'連携'!I3-$R22*'連携'!Q3-$S22*'連携'!Y3-$T22*'連携'!AG3-$U22*'連携'!AO3</f>
        <v>5</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13</v>
      </c>
      <c r="H23" s="4">
        <f>H22-$Q23*'連携'!E4-$R23*'連携'!M4-$S23*'連携'!U4-$T23*'連携'!AC4-$U23*'連携'!AK4</f>
        <v>17</v>
      </c>
      <c r="I23" s="4">
        <f>I22-$Q23*'連携'!F4-$R23*'連携'!N4-$S23*'連携'!V4-$T23*'連携'!AD4-$U23*'連携'!AL4</f>
        <v>14</v>
      </c>
      <c r="J23" s="4">
        <f>J22-$Q23*'連携'!G4-$R23*'連携'!O4-$S23*'連携'!W4-$T23*'連携'!AE4-$U23*'連携'!AM4</f>
        <v>8</v>
      </c>
      <c r="K23" s="4">
        <f>K22-$Q23*'連携'!H4-$R23*'連携'!P4-$S23*'連携'!X4-$T23*'連携'!AF4-$U23*'連携'!AN4</f>
        <v>14</v>
      </c>
      <c r="L23" s="4">
        <f>L22-$Q23*'連携'!I4-$R23*'連携'!Q4-$S23*'連携'!Y4-$T23*'連携'!AG4-$U23*'連携'!AO4</f>
        <v>5</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13</v>
      </c>
      <c r="H24" s="4">
        <f>H23-$Q24*'連携'!E5-$R24*'連携'!M5-$S24*'連携'!U5-$T24*'連携'!AC5-$U24*'連携'!AK5</f>
        <v>17</v>
      </c>
      <c r="I24" s="4">
        <f>I23-$Q24*'連携'!F5-$R24*'連携'!N5-$S24*'連携'!V5-$T24*'連携'!AD5-$U24*'連携'!AL5</f>
        <v>14</v>
      </c>
      <c r="J24" s="4">
        <f>J23-$Q24*'連携'!G5-$R24*'連携'!O5-$S24*'連携'!W5-$T24*'連携'!AE5-$U24*'連携'!AM5</f>
        <v>8</v>
      </c>
      <c r="K24" s="4">
        <f>K23-$Q24*'連携'!H5-$R24*'連携'!P5-$S24*'連携'!X5-$T24*'連携'!AF5-$U24*'連携'!AN5</f>
        <v>14</v>
      </c>
      <c r="L24" s="4">
        <f>L23-$Q24*'連携'!I5-$R24*'連携'!Q5-$S24*'連携'!Y5-$T24*'連携'!AG5-$U24*'連携'!AO5</f>
        <v>5</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13</v>
      </c>
      <c r="H25" s="4">
        <f>H24-$Q25*'連携'!E6-$R25*'連携'!M6-$S25*'連携'!U6-$T25*'連携'!AC6-$U25*'連携'!AK6</f>
        <v>17</v>
      </c>
      <c r="I25" s="4">
        <f>I24-$Q25*'連携'!F6-$R25*'連携'!N6-$S25*'連携'!V6-$T25*'連携'!AD6-$U25*'連携'!AL6</f>
        <v>14</v>
      </c>
      <c r="J25" s="4">
        <f>J24-$Q25*'連携'!G6-$R25*'連携'!O6-$S25*'連携'!W6-$T25*'連携'!AE6-$U25*'連携'!AM6</f>
        <v>8</v>
      </c>
      <c r="K25" s="4">
        <f>K24-$Q25*'連携'!H6-$R25*'連携'!P6-$S25*'連携'!X6-$T25*'連携'!AF6-$U25*'連携'!AN6</f>
        <v>14</v>
      </c>
      <c r="L25" s="4">
        <f>L24-$Q25*'連携'!I6-$R25*'連携'!Q6-$S25*'連携'!Y6-$T25*'連携'!AG6-$U25*'連携'!AO6</f>
        <v>5</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13</v>
      </c>
      <c r="H26" s="4">
        <f>H25-$Q26*'連携'!E7-$R26*'連携'!M7-$S26*'連携'!U7-$T26*'連携'!AC7-$U26*'連携'!AK7</f>
        <v>17</v>
      </c>
      <c r="I26" s="4">
        <f>I25-$Q26*'連携'!F7-$R26*'連携'!N7-$S26*'連携'!V7-$T26*'連携'!AD7-$U26*'連携'!AL7</f>
        <v>14</v>
      </c>
      <c r="J26" s="4">
        <f>J25-$Q26*'連携'!G7-$R26*'連携'!O7-$S26*'連携'!W7-$T26*'連携'!AE7-$U26*'連携'!AM7</f>
        <v>8</v>
      </c>
      <c r="K26" s="4">
        <f>K25-$Q26*'連携'!H7-$R26*'連携'!P7-$S26*'連携'!X7-$T26*'連携'!AF7-$U26*'連携'!AN7</f>
        <v>14</v>
      </c>
      <c r="L26" s="4">
        <f>L25-$Q26*'連携'!I7-$R26*'連携'!Q7-$S26*'連携'!Y7-$T26*'連携'!AG7-$U26*'連携'!AO7</f>
        <v>5</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5</v>
      </c>
      <c r="H27" s="4">
        <f>H26-$Q27*'連携'!E8-$R27*'連携'!M8-$S27*'連携'!U8-$T27*'連携'!AC8-$U27*'連携'!AK8</f>
        <v>9</v>
      </c>
      <c r="I27" s="4">
        <f>I26-$Q27*'連携'!F8-$R27*'連携'!N8-$S27*'連携'!V8-$T27*'連携'!AD8-$U27*'連携'!AL8</f>
        <v>6</v>
      </c>
      <c r="J27" s="4">
        <f>J26-$Q27*'連携'!G8-$R27*'連携'!O8-$S27*'連携'!W8-$T27*'連携'!AE8-$U27*'連携'!AM8</f>
        <v>0</v>
      </c>
      <c r="K27" s="4">
        <f>K26-$Q27*'連携'!H8-$R27*'連携'!P8-$S27*'連携'!X8-$T27*'連携'!AF8-$U27*'連携'!AN8</f>
        <v>6</v>
      </c>
      <c r="L27" s="4">
        <f>L26-$Q27*'連携'!I8-$R27*'連携'!Q8-$S27*'連携'!Y8-$T27*'連携'!AG8-$U27*'連携'!AO8</f>
        <v>5</v>
      </c>
      <c r="M27" s="4">
        <f>M26-$Q27*'連携'!J8-$R27*'連携'!R8-$S27*'連携'!Z8-$T27*'連携'!AH8-$U27*'連携'!AP8</f>
        <v>0</v>
      </c>
      <c r="N27" s="4">
        <f>IF(AND(SUM($Q27:$U27)=1,'連携'!B8&gt;0),'連携'!B8,"")</f>
        <v>25</v>
      </c>
      <c r="O27" s="4">
        <f>IF(AND(SUM($Q27:$U27)=1,'連携'!C8&gt;0),'連携'!C8,"")</f>
      </c>
      <c r="P27" s="4" t="str">
        <f>'連携'!A8</f>
        <v>森羅万象ノ理</v>
      </c>
      <c r="Q27" s="4">
        <f>IF(AND($G26&gt;='連携'!D8,$H26&gt;='連携'!E8,$I26&gt;='連携'!F8,$J26&gt;='連携'!G8,$K26&gt;='連携'!H8,$L26&gt;='連携'!I8,$M26&gt;='連携'!J8),1,0)</f>
        <v>1</v>
      </c>
    </row>
    <row r="28" spans="1:21" ht="12.75">
      <c r="A28" s="23"/>
      <c r="B28" s="23"/>
      <c r="C28" s="23"/>
      <c r="D28" s="23"/>
      <c r="E28" s="23"/>
      <c r="F28" s="23"/>
      <c r="G28" s="4">
        <f>G27-$Q28*'連携'!D9-$R28*'連携'!L9-$S28*'連携'!T9-$T28*'連携'!AB9-$U28*'連携'!AJ9</f>
        <v>5</v>
      </c>
      <c r="H28" s="4">
        <f>H27-$Q28*'連携'!E9-$R28*'連携'!M9-$S28*'連携'!U9-$T28*'連携'!AC9-$U28*'連携'!AK9</f>
        <v>9</v>
      </c>
      <c r="I28" s="4">
        <f>I27-$Q28*'連携'!F9-$R28*'連携'!N9-$S28*'連携'!V9-$T28*'連携'!AD9-$U28*'連携'!AL9</f>
        <v>6</v>
      </c>
      <c r="J28" s="4">
        <f>J27-$Q28*'連携'!G9-$R28*'連携'!O9-$S28*'連携'!W9-$T28*'連携'!AE9-$U28*'連携'!AM9</f>
        <v>0</v>
      </c>
      <c r="K28" s="4">
        <f>K27-$Q28*'連携'!H9-$R28*'連携'!P9-$S28*'連携'!X9-$T28*'連携'!AF9-$U28*'連携'!AN9</f>
        <v>6</v>
      </c>
      <c r="L28" s="4">
        <f>L27-$Q28*'連携'!I9-$R28*'連携'!Q9-$S28*'連携'!Y9-$T28*'連携'!AG9-$U28*'連携'!AO9</f>
        <v>5</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5</v>
      </c>
      <c r="H29" s="4">
        <f>H28-$Q29*'連携'!E10-$R29*'連携'!M10-$S29*'連携'!U10-$T29*'連携'!AC10-$U29*'連携'!AK10</f>
        <v>9</v>
      </c>
      <c r="I29" s="4">
        <f>I28-$Q29*'連携'!F10-$R29*'連携'!N10-$S29*'連携'!V10-$T29*'連携'!AD10-$U29*'連携'!AL10</f>
        <v>6</v>
      </c>
      <c r="J29" s="4">
        <f>J28-$Q29*'連携'!G10-$R29*'連携'!O10-$S29*'連携'!W10-$T29*'連携'!AE10-$U29*'連携'!AM10</f>
        <v>0</v>
      </c>
      <c r="K29" s="4">
        <f>K28-$Q29*'連携'!H10-$R29*'連携'!P10-$S29*'連携'!X10-$T29*'連携'!AF10-$U29*'連携'!AN10</f>
        <v>6</v>
      </c>
      <c r="L29" s="4">
        <f>L28-$Q29*'連携'!I10-$R29*'連携'!Q10-$S29*'連携'!Y10-$T29*'連携'!AG10-$U29*'連携'!AO10</f>
        <v>5</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1</v>
      </c>
      <c r="H30" s="4">
        <f>H29-$Q30*'連携'!E11-$R30*'連携'!M11-$S30*'連携'!U11-$T30*'連携'!AC11-$U30*'連携'!AK11</f>
        <v>5</v>
      </c>
      <c r="I30" s="4">
        <f>I29-$Q30*'連携'!F11-$R30*'連携'!N11-$S30*'連携'!V11-$T30*'連携'!AD11-$U30*'連携'!AL11</f>
        <v>6</v>
      </c>
      <c r="J30" s="4">
        <f>J29-$Q30*'連携'!G11-$R30*'連携'!O11-$S30*'連携'!W11-$T30*'連携'!AE11-$U30*'連携'!AM11</f>
        <v>0</v>
      </c>
      <c r="K30" s="4">
        <f>K29-$Q30*'連携'!H11-$R30*'連携'!P11-$S30*'連携'!X11-$T30*'連携'!AF11-$U30*'連携'!AN11</f>
        <v>2</v>
      </c>
      <c r="L30" s="4">
        <f>L29-$Q30*'連携'!I11-$R30*'連携'!Q11-$S30*'連携'!Y11-$T30*'連携'!AG11-$U30*'連携'!AO11</f>
        <v>1</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1</v>
      </c>
    </row>
    <row r="31" spans="1:17" ht="12.75">
      <c r="A31" s="23"/>
      <c r="B31" s="23"/>
      <c r="C31" s="23"/>
      <c r="D31" s="23"/>
      <c r="E31" s="23"/>
      <c r="F31" s="23"/>
      <c r="G31" s="4">
        <f>G30-$Q31*'連携'!D12-$R31*'連携'!L12-$S31*'連携'!T12-$T31*'連携'!AB12-$U31*'連携'!AJ12</f>
        <v>1</v>
      </c>
      <c r="H31" s="4">
        <f>H30-$Q31*'連携'!E12-$R31*'連携'!M12-$S31*'連携'!U12-$T31*'連携'!AC12-$U31*'連携'!AK12</f>
        <v>5</v>
      </c>
      <c r="I31" s="4">
        <f>I30-$Q31*'連携'!F12-$R31*'連携'!N12-$S31*'連携'!V12-$T31*'連携'!AD12-$U31*'連携'!AL12</f>
        <v>6</v>
      </c>
      <c r="J31" s="4">
        <f>J30-$Q31*'連携'!G12-$R31*'連携'!O12-$S31*'連携'!W12-$T31*'連携'!AE12-$U31*'連携'!AM12</f>
        <v>0</v>
      </c>
      <c r="K31" s="4">
        <f>K30-$Q31*'連携'!H12-$R31*'連携'!P12-$S31*'連携'!X12-$T31*'連携'!AF12-$U31*'連携'!AN12</f>
        <v>2</v>
      </c>
      <c r="L31" s="4">
        <f>L30-$Q31*'連携'!I12-$R31*'連携'!Q12-$S31*'連携'!Y12-$T31*'連携'!AG12-$U31*'連携'!AO12</f>
        <v>1</v>
      </c>
      <c r="M31" s="4">
        <f>M30-$Q31*'連携'!J12-$R31*'連携'!R12-$S31*'連携'!Z12-$T31*'連携'!AH12-$U31*'連携'!AP12</f>
        <v>0</v>
      </c>
      <c r="N31" s="4">
        <f>IF(AND(SUM($Q31:$U31)=1,'連携'!B12&gt;0),'連携'!B12,"")</f>
      </c>
      <c r="O31" s="4">
        <f>IF(AND(SUM($Q31:$U31)=1,'連携'!C12&gt;0),'連携'!C12,"")</f>
      </c>
      <c r="P31" s="4" t="str">
        <f>'連携'!A12</f>
        <v>雅夏ノ光祭 </v>
      </c>
      <c r="Q31" s="4">
        <f>IF(AND($G30&gt;='連携'!D12,$H30&gt;='連携'!E12,$I30&gt;='連携'!F12,$J30&gt;='連携'!G12,$K30&gt;='連携'!H12,$L30&gt;='連携'!I12,$M30&gt;='連携'!J12),1,0)</f>
        <v>0</v>
      </c>
    </row>
    <row r="32" spans="1:17" ht="12.75">
      <c r="A32" s="23"/>
      <c r="B32" s="23"/>
      <c r="C32" s="23"/>
      <c r="D32" s="23"/>
      <c r="E32" s="23"/>
      <c r="F32" s="23"/>
      <c r="G32" s="4">
        <f>G31-$Q32*'連携'!D13-$R32*'連携'!L13-$S32*'連携'!T13-$T32*'連携'!AB13-$U32*'連携'!AJ13</f>
        <v>1</v>
      </c>
      <c r="H32" s="4">
        <f>H31-$Q32*'連携'!E13-$R32*'連携'!M13-$S32*'連携'!U13-$T32*'連携'!AC13-$U32*'連携'!AK13</f>
        <v>5</v>
      </c>
      <c r="I32" s="4">
        <f>I31-$Q32*'連携'!F13-$R32*'連携'!N13-$S32*'連携'!V13-$T32*'連携'!AD13-$U32*'連携'!AL13</f>
        <v>6</v>
      </c>
      <c r="J32" s="4">
        <f>J31-$Q32*'連携'!G13-$R32*'連携'!O13-$S32*'連携'!W13-$T32*'連携'!AE13-$U32*'連携'!AM13</f>
        <v>0</v>
      </c>
      <c r="K32" s="4">
        <f>K31-$Q32*'連携'!H13-$R32*'連携'!P13-$S32*'連携'!X13-$T32*'連携'!AF13-$U32*'連携'!AN13</f>
        <v>2</v>
      </c>
      <c r="L32" s="4">
        <f>L31-$Q32*'連携'!I13-$R32*'連携'!Q13-$S32*'連携'!Y13-$T32*'連携'!AG13-$U32*'連携'!AO13</f>
        <v>1</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1</v>
      </c>
      <c r="H33" s="4">
        <f>H32-$Q33*'連携'!E14-$R33*'連携'!M14-$S33*'連携'!U14-$T33*'連携'!AC14-$U33*'連携'!AK14</f>
        <v>5</v>
      </c>
      <c r="I33" s="4">
        <f>I32-$Q33*'連携'!F14-$R33*'連携'!N14-$S33*'連携'!V14-$T33*'連携'!AD14-$U33*'連携'!AL14</f>
        <v>6</v>
      </c>
      <c r="J33" s="4">
        <f>J32-$Q33*'連携'!G14-$R33*'連携'!O14-$S33*'連携'!W14-$T33*'連携'!AE14-$U33*'連携'!AM14</f>
        <v>0</v>
      </c>
      <c r="K33" s="4">
        <f>K32-$Q33*'連携'!H14-$R33*'連携'!P14-$S33*'連携'!X14-$T33*'連携'!AF14-$U33*'連携'!AN14</f>
        <v>2</v>
      </c>
      <c r="L33" s="4">
        <f>L32-$Q33*'連携'!I14-$R33*'連携'!Q14-$S33*'連携'!Y14-$T33*'連携'!AG14-$U33*'連携'!AO14</f>
        <v>1</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1</v>
      </c>
      <c r="H34" s="4">
        <f>H33-$Q34*'連携'!E15-$R34*'連携'!M15-$S34*'連携'!U15-$T34*'連携'!AC15-$U34*'連携'!AK15</f>
        <v>5</v>
      </c>
      <c r="I34" s="4">
        <f>I33-$Q34*'連携'!F15-$R34*'連携'!N15-$S34*'連携'!V15-$T34*'連携'!AD15-$U34*'連携'!AL15</f>
        <v>6</v>
      </c>
      <c r="J34" s="4">
        <f>J33-$Q34*'連携'!G15-$R34*'連携'!O15-$S34*'連携'!W15-$T34*'連携'!AE15-$U34*'連携'!AM15</f>
        <v>0</v>
      </c>
      <c r="K34" s="4">
        <f>K33-$Q34*'連携'!H15-$R34*'連携'!P15-$S34*'連携'!X15-$T34*'連携'!AF15-$U34*'連携'!AN15</f>
        <v>2</v>
      </c>
      <c r="L34" s="4">
        <f>L33-$Q34*'連携'!I15-$R34*'連携'!Q15-$S34*'連携'!Y15-$T34*'連携'!AG15-$U34*'連携'!AO15</f>
        <v>1</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1</v>
      </c>
      <c r="H35" s="4">
        <f>H34-$Q35*'連携'!E16-$R35*'連携'!M16-$S35*'連携'!U16-$T35*'連携'!AC16-$U35*'連携'!AK16</f>
        <v>5</v>
      </c>
      <c r="I35" s="4">
        <f>I34-$Q35*'連携'!F16-$R35*'連携'!N16-$S35*'連携'!V16-$T35*'連携'!AD16-$U35*'連携'!AL16</f>
        <v>6</v>
      </c>
      <c r="J35" s="4">
        <f>J34-$Q35*'連携'!G16-$R35*'連携'!O16-$S35*'連携'!W16-$T35*'連携'!AE16-$U35*'連携'!AM16</f>
        <v>0</v>
      </c>
      <c r="K35" s="4">
        <f>K34-$Q35*'連携'!H16-$R35*'連携'!P16-$S35*'連携'!X16-$T35*'連携'!AF16-$U35*'連携'!AN16</f>
        <v>2</v>
      </c>
      <c r="L35" s="4">
        <f>L34-$Q35*'連携'!I16-$R35*'連携'!Q16-$S35*'連携'!Y16-$T35*'連携'!AG16-$U35*'連携'!AO16</f>
        <v>1</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1</v>
      </c>
      <c r="H36" s="4">
        <f>H35-$Q36*'連携'!E17-$R36*'連携'!M17-$S36*'連携'!U17-$T36*'連携'!AC17-$U36*'連携'!AK17</f>
        <v>5</v>
      </c>
      <c r="I36" s="4">
        <f>I35-$Q36*'連携'!F17-$R36*'連携'!N17-$S36*'連携'!V17-$T36*'連携'!AD17-$U36*'連携'!AL17</f>
        <v>6</v>
      </c>
      <c r="J36" s="4">
        <f>J35-$Q36*'連携'!G17-$R36*'連携'!O17-$S36*'連携'!W17-$T36*'連携'!AE17-$U36*'連携'!AM17</f>
        <v>0</v>
      </c>
      <c r="K36" s="4">
        <f>K35-$Q36*'連携'!H17-$R36*'連携'!P17-$S36*'連携'!X17-$T36*'連携'!AF17-$U36*'連携'!AN17</f>
        <v>2</v>
      </c>
      <c r="L36" s="4">
        <f>L35-$Q36*'連携'!I17-$R36*'連携'!Q17-$S36*'連携'!Y17-$T36*'連携'!AG17-$U36*'連携'!AO17</f>
        <v>1</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1</v>
      </c>
      <c r="H37" s="4">
        <f>H36-$Q37*'連携'!E18-$R37*'連携'!M18-$S37*'連携'!U18-$T37*'連携'!AC18-$U37*'連携'!AK18</f>
        <v>5</v>
      </c>
      <c r="I37" s="4">
        <f>I36-$Q37*'連携'!F18-$R37*'連携'!N18-$S37*'連携'!V18-$T37*'連携'!AD18-$U37*'連携'!AL18</f>
        <v>6</v>
      </c>
      <c r="J37" s="4">
        <f>J36-$Q37*'連携'!G18-$R37*'連携'!O18-$S37*'連携'!W18-$T37*'連携'!AE18-$U37*'連携'!AM18</f>
        <v>0</v>
      </c>
      <c r="K37" s="4">
        <f>K36-$Q37*'連携'!H18-$R37*'連携'!P18-$S37*'連携'!X18-$T37*'連携'!AF18-$U37*'連携'!AN18</f>
        <v>2</v>
      </c>
      <c r="L37" s="4">
        <f>L36-$Q37*'連携'!I18-$R37*'連携'!Q18-$S37*'連携'!Y18-$T37*'連携'!AG18-$U37*'連携'!AO18</f>
        <v>1</v>
      </c>
      <c r="M37" s="4">
        <f>M36-$Q37*'連携'!J18-$R37*'連携'!R18-$S37*'連携'!Z18-$T37*'連携'!AH18-$U37*'連携'!AP18</f>
        <v>0</v>
      </c>
      <c r="N37" s="4">
        <f>IF(AND(SUM($Q37:$U37)=1,'連携'!B18&gt;0),'連携'!B18,"")</f>
      </c>
      <c r="O37" s="4">
        <f>IF(AND(SUM($Q37:$U37)=1,'連携'!C18&gt;0),'連携'!C18,"")</f>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1</v>
      </c>
      <c r="H38" s="4">
        <f>H37-$Q38*'連携'!E19-$R38*'連携'!M19-$S38*'連携'!U19-$T38*'連携'!AC19-$U38*'連携'!AK19</f>
        <v>5</v>
      </c>
      <c r="I38" s="4">
        <f>I37-$Q38*'連携'!F19-$R38*'連携'!N19-$S38*'連携'!V19-$T38*'連携'!AD19-$U38*'連携'!AL19</f>
        <v>6</v>
      </c>
      <c r="J38" s="4">
        <f>J37-$Q38*'連携'!G19-$R38*'連携'!O19-$S38*'連携'!W19-$T38*'連携'!AE19-$U38*'連携'!AM19</f>
        <v>0</v>
      </c>
      <c r="K38" s="4">
        <f>K37-$Q38*'連携'!H19-$R38*'連携'!P19-$S38*'連携'!X19-$T38*'連携'!AF19-$U38*'連携'!AN19</f>
        <v>2</v>
      </c>
      <c r="L38" s="4">
        <f>L37-$Q38*'連携'!I19-$R38*'連携'!Q19-$S38*'連携'!Y19-$T38*'連携'!AG19-$U38*'連携'!AO19</f>
        <v>1</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1</v>
      </c>
      <c r="H39" s="4">
        <f>H38-$Q39*'連携'!E20-$R39*'連携'!M20-$S39*'連携'!U20-$T39*'連携'!AC20-$U39*'連携'!AK20</f>
        <v>5</v>
      </c>
      <c r="I39" s="4">
        <f>I38-$Q39*'連携'!F20-$R39*'連携'!N20-$S39*'連携'!V20-$T39*'連携'!AD20-$U39*'連携'!AL20</f>
        <v>6</v>
      </c>
      <c r="J39" s="4">
        <f>J38-$Q39*'連携'!G20-$R39*'連携'!O20-$S39*'連携'!W20-$T39*'連携'!AE20-$U39*'連携'!AM20</f>
        <v>0</v>
      </c>
      <c r="K39" s="4">
        <f>K38-$Q39*'連携'!H20-$R39*'連携'!P20-$S39*'連携'!X20-$T39*'連携'!AF20-$U39*'連携'!AN20</f>
        <v>2</v>
      </c>
      <c r="L39" s="4">
        <f>L38-$Q39*'連携'!I20-$R39*'連携'!Q20-$S39*'連携'!Y20-$T39*'連携'!AG20-$U39*'連携'!AO20</f>
        <v>1</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1</v>
      </c>
      <c r="H40" s="4">
        <f>H39-$Q40*'連携'!E21-$R40*'連携'!M21-$S40*'連携'!U21-$T40*'連携'!AC21-$U40*'連携'!AK21</f>
        <v>5</v>
      </c>
      <c r="I40" s="4">
        <f>I39-$Q40*'連携'!F21-$R40*'連携'!N21-$S40*'連携'!V21-$T40*'連携'!AD21-$U40*'連携'!AL21</f>
        <v>6</v>
      </c>
      <c r="J40" s="4">
        <f>J39-$Q40*'連携'!G21-$R40*'連携'!O21-$S40*'連携'!W21-$T40*'連携'!AE21-$U40*'連携'!AM21</f>
        <v>0</v>
      </c>
      <c r="K40" s="4">
        <f>K39-$Q40*'連携'!H21-$R40*'連携'!P21-$S40*'連携'!X21-$T40*'連携'!AF21-$U40*'連携'!AN21</f>
        <v>2</v>
      </c>
      <c r="L40" s="4">
        <f>L39-$Q40*'連携'!I21-$R40*'連携'!Q21-$S40*'連携'!Y21-$T40*'連携'!AG21-$U40*'連携'!AO21</f>
        <v>1</v>
      </c>
      <c r="M40" s="4">
        <f>M39-$Q40*'連携'!J21-$R40*'連携'!R21-$S40*'連携'!Z21-$T40*'連携'!AH21-$U40*'連携'!AP21</f>
        <v>0</v>
      </c>
      <c r="N40" s="4">
        <f>IF(AND(SUM($Q40:$U40)=1,'連携'!B21&gt;0),'連携'!B21,"")</f>
      </c>
      <c r="O40" s="4">
        <f>IF(AND(SUM($Q40:$U40)=1,'連携'!C21&gt;0),'連携'!C21,"")</f>
        <v>0</v>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1</v>
      </c>
      <c r="H41" s="4">
        <f>H40-$Q41*'連携'!E22-$R41*'連携'!M22-$S41*'連携'!U22-$T41*'連携'!AC22-$U41*'連携'!AK22</f>
        <v>5</v>
      </c>
      <c r="I41" s="4">
        <f>I40-$Q41*'連携'!F22-$R41*'連携'!N22-$S41*'連携'!V22-$T41*'連携'!AD22-$U41*'連携'!AL22</f>
        <v>6</v>
      </c>
      <c r="J41" s="4">
        <f>J40-$Q41*'連携'!G22-$R41*'連携'!O22-$S41*'連携'!W22-$T41*'連携'!AE22-$U41*'連携'!AM22</f>
        <v>0</v>
      </c>
      <c r="K41" s="4">
        <f>K40-$Q41*'連携'!H22-$R41*'連携'!P22-$S41*'連携'!X22-$T41*'連携'!AF22-$U41*'連携'!AN22</f>
        <v>2</v>
      </c>
      <c r="L41" s="4">
        <f>L40-$Q41*'連携'!I22-$R41*'連携'!Q22-$S41*'連携'!Y22-$T41*'連携'!AG22-$U41*'連携'!AO22</f>
        <v>1</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1</v>
      </c>
      <c r="H42" s="4">
        <f>H41-$Q42*'連携'!E23-$R42*'連携'!M23-$S42*'連携'!U23-$T42*'連携'!AC23-$U42*'連携'!AK23</f>
        <v>5</v>
      </c>
      <c r="I42" s="4">
        <f>I41-$Q42*'連携'!F23-$R42*'連携'!N23-$S42*'連携'!V23-$T42*'連携'!AD23-$U42*'連携'!AL23</f>
        <v>6</v>
      </c>
      <c r="J42" s="4">
        <f>J41-$Q42*'連携'!G23-$R42*'連携'!O23-$S42*'連携'!W23-$T42*'連携'!AE23-$U42*'連携'!AM23</f>
        <v>0</v>
      </c>
      <c r="K42" s="4">
        <f>K41-$Q42*'連携'!H23-$R42*'連携'!P23-$S42*'連携'!X23-$T42*'連携'!AF23-$U42*'連携'!AN23</f>
        <v>2</v>
      </c>
      <c r="L42" s="4">
        <f>L41-$Q42*'連携'!I23-$R42*'連携'!Q23-$S42*'連携'!Y23-$T42*'連携'!AG23-$U42*'連携'!AO23</f>
        <v>1</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1</v>
      </c>
      <c r="H43" s="4">
        <f>H42-$Q43*'連携'!E24-$R43*'連携'!M24-$S43*'連携'!U24-$T43*'連携'!AC24-$U43*'連携'!AK24</f>
        <v>5</v>
      </c>
      <c r="I43" s="4">
        <f>I42-$Q43*'連携'!F24-$R43*'連携'!N24-$S43*'連携'!V24-$T43*'連携'!AD24-$U43*'連携'!AL24</f>
        <v>6</v>
      </c>
      <c r="J43" s="4">
        <f>J42-$Q43*'連携'!G24-$R43*'連携'!O24-$S43*'連携'!W24-$T43*'連携'!AE24-$U43*'連携'!AM24</f>
        <v>0</v>
      </c>
      <c r="K43" s="4">
        <f>K42-$Q43*'連携'!H24-$R43*'連携'!P24-$S43*'連携'!X24-$T43*'連携'!AF24-$U43*'連携'!AN24</f>
        <v>2</v>
      </c>
      <c r="L43" s="4">
        <f>L42-$Q43*'連携'!I24-$R43*'連携'!Q24-$S43*'連携'!Y24-$T43*'連携'!AG24-$U43*'連携'!AO24</f>
        <v>1</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1</v>
      </c>
      <c r="H44" s="4">
        <f>H43-$Q44*'連携'!E25-$R44*'連携'!M25-$S44*'連携'!U25-$T44*'連携'!AC25-$U44*'連携'!AK25</f>
        <v>5</v>
      </c>
      <c r="I44" s="4">
        <f>I43-$Q44*'連携'!F25-$R44*'連携'!N25-$S44*'連携'!V25-$T44*'連携'!AD25-$U44*'連携'!AL25</f>
        <v>6</v>
      </c>
      <c r="J44" s="4">
        <f>J43-$Q44*'連携'!G25-$R44*'連携'!O25-$S44*'連携'!W25-$T44*'連携'!AE25-$U44*'連携'!AM25</f>
        <v>0</v>
      </c>
      <c r="K44" s="4">
        <f>K43-$Q44*'連携'!H25-$R44*'連携'!P25-$S44*'連携'!X25-$T44*'連携'!AF25-$U44*'連携'!AN25</f>
        <v>2</v>
      </c>
      <c r="L44" s="4">
        <f>L43-$Q44*'連携'!I25-$R44*'連携'!Q25-$S44*'連携'!Y25-$T44*'連携'!AG25-$U44*'連携'!AO25</f>
        <v>1</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1</v>
      </c>
      <c r="H45" s="4">
        <f>H44-$Q45*'連携'!E26-$R45*'連携'!M26-$S45*'連携'!U26-$T45*'連携'!AC26-$U45*'連携'!AK26</f>
        <v>5</v>
      </c>
      <c r="I45" s="4">
        <f>I44-$Q45*'連携'!F26-$R45*'連携'!N26-$S45*'連携'!V26-$T45*'連携'!AD26-$U45*'連携'!AL26</f>
        <v>6</v>
      </c>
      <c r="J45" s="4">
        <f>J44-$Q45*'連携'!G26-$R45*'連携'!O26-$S45*'連携'!W26-$T45*'連携'!AE26-$U45*'連携'!AM26</f>
        <v>0</v>
      </c>
      <c r="K45" s="4">
        <f>K44-$Q45*'連携'!H26-$R45*'連携'!P26-$S45*'連携'!X26-$T45*'連携'!AF26-$U45*'連携'!AN26</f>
        <v>2</v>
      </c>
      <c r="L45" s="4">
        <f>L44-$Q45*'連携'!I26-$R45*'連携'!Q26-$S45*'連携'!Y26-$T45*'連携'!AG26-$U45*'連携'!AO26</f>
        <v>1</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1</v>
      </c>
      <c r="H46" s="4">
        <f>H45-$Q46*'連携'!E27-$R46*'連携'!M27-$S46*'連携'!U27-$T46*'連携'!AC27-$U46*'連携'!AK27</f>
        <v>5</v>
      </c>
      <c r="I46" s="4">
        <f>I45-$Q46*'連携'!F27-$R46*'連携'!N27-$S46*'連携'!V27-$T46*'連携'!AD27-$U46*'連携'!AL27</f>
        <v>6</v>
      </c>
      <c r="J46" s="4">
        <f>J45-$Q46*'連携'!G27-$R46*'連携'!O27-$S46*'連携'!W27-$T46*'連携'!AE27-$U46*'連携'!AM27</f>
        <v>0</v>
      </c>
      <c r="K46" s="4">
        <f>K45-$Q46*'連携'!H27-$R46*'連携'!P27-$S46*'連携'!X27-$T46*'連携'!AF27-$U46*'連携'!AN27</f>
        <v>2</v>
      </c>
      <c r="L46" s="4">
        <f>L45-$Q46*'連携'!I27-$R46*'連携'!Q27-$S46*'連携'!Y27-$T46*'連携'!AG27-$U46*'連携'!AO27</f>
        <v>1</v>
      </c>
      <c r="M46" s="4">
        <f>M45-$Q46*'連携'!J27-$R46*'連携'!R27-$S46*'連携'!Z27-$T46*'連携'!AH27-$U46*'連携'!AP27</f>
        <v>0</v>
      </c>
      <c r="N46" s="4">
        <f>IF(AND(SUM($Q46:$U46)=1,'連携'!B27&gt;0),'連携'!B27,"")</f>
      </c>
      <c r="O46" s="4">
        <f>IF(AND(SUM($Q46:$U46)=1,'連携'!C27&gt;0),'連携'!C27,"")</f>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1</v>
      </c>
      <c r="H47" s="4">
        <f>H46-$Q47*'連携'!E28-$R47*'連携'!M28-$S47*'連携'!U28-$T47*'連携'!AC28-$U47*'連携'!AK28</f>
        <v>5</v>
      </c>
      <c r="I47" s="4">
        <f>I46-$Q47*'連携'!F28-$R47*'連携'!N28-$S47*'連携'!V28-$T47*'連携'!AD28-$U47*'連携'!AL28</f>
        <v>6</v>
      </c>
      <c r="J47" s="4">
        <f>J46-$Q47*'連携'!G28-$R47*'連携'!O28-$S47*'連携'!W28-$T47*'連携'!AE28-$U47*'連携'!AM28</f>
        <v>0</v>
      </c>
      <c r="K47" s="4">
        <f>K46-$Q47*'連携'!H28-$R47*'連携'!P28-$S47*'連携'!X28-$T47*'連携'!AF28-$U47*'連携'!AN28</f>
        <v>2</v>
      </c>
      <c r="L47" s="4">
        <f>L46-$Q47*'連携'!I28-$R47*'連携'!Q28-$S47*'連携'!Y28-$T47*'連携'!AG28-$U47*'連携'!AO28</f>
        <v>1</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1</v>
      </c>
      <c r="H48" s="4">
        <f>H47-$Q48*'連携'!E29-$R48*'連携'!M29-$S48*'連携'!U29-$T48*'連携'!AC29-$U48*'連携'!AK29</f>
        <v>5</v>
      </c>
      <c r="I48" s="4">
        <f>I47-$Q48*'連携'!F29-$R48*'連携'!N29-$S48*'連携'!V29-$T48*'連携'!AD29-$U48*'連携'!AL29</f>
        <v>6</v>
      </c>
      <c r="J48" s="4">
        <f>J47-$Q48*'連携'!G29-$R48*'連携'!O29-$S48*'連携'!W29-$T48*'連携'!AE29-$U48*'連携'!AM29</f>
        <v>0</v>
      </c>
      <c r="K48" s="4">
        <f>K47-$Q48*'連携'!H29-$R48*'連携'!P29-$S48*'連携'!X29-$T48*'連携'!AF29-$U48*'連携'!AN29</f>
        <v>2</v>
      </c>
      <c r="L48" s="4">
        <f>L47-$Q48*'連携'!I29-$R48*'連携'!Q29-$S48*'連携'!Y29-$T48*'連携'!AG29-$U48*'連携'!AO29</f>
        <v>1</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1</v>
      </c>
      <c r="H49" s="4">
        <f>H48-$Q49*'連携'!E30-$R49*'連携'!M30-$S49*'連携'!U30-$T49*'連携'!AC30-$U49*'連携'!AK30</f>
        <v>5</v>
      </c>
      <c r="I49" s="4">
        <f>I48-$Q49*'連携'!F30-$R49*'連携'!N30-$S49*'連携'!V30-$T49*'連携'!AD30-$U49*'連携'!AL30</f>
        <v>6</v>
      </c>
      <c r="J49" s="4">
        <f>J48-$Q49*'連携'!G30-$R49*'連携'!O30-$S49*'連携'!W30-$T49*'連携'!AE30-$U49*'連携'!AM30</f>
        <v>0</v>
      </c>
      <c r="K49" s="4">
        <f>K48-$Q49*'連携'!H30-$R49*'連携'!P30-$S49*'連携'!X30-$T49*'連携'!AF30-$U49*'連携'!AN30</f>
        <v>2</v>
      </c>
      <c r="L49" s="4">
        <f>L48-$Q49*'連携'!I30-$R49*'連携'!Q30-$S49*'連携'!Y30-$T49*'連携'!AG30-$U49*'連携'!AO30</f>
        <v>1</v>
      </c>
      <c r="M49" s="4">
        <f>M48-$Q49*'連携'!J30-$R49*'連携'!R30-$S49*'連携'!Z30-$T49*'連携'!AH30-$U49*'連携'!AP30</f>
        <v>0</v>
      </c>
      <c r="N49" s="4">
        <f>IF(AND(SUM($Q49:$U49)=1,'連携'!B30&gt;0),'連携'!B30,"")</f>
      </c>
      <c r="O49" s="4">
        <f>IF(AND(SUM($Q49:$U49)=1,'連携'!C30&gt;0),'連携'!C30,"")</f>
      </c>
      <c r="P49" s="4" t="str">
        <f>'連携'!A30</f>
        <v>静冬ノ籠</v>
      </c>
      <c r="Q49" s="4">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U49"/>
  <sheetViews>
    <sheetView workbookViewId="0" topLeftCell="A1">
      <selection activeCell="M60" sqref="M60"/>
    </sheetView>
  </sheetViews>
  <sheetFormatPr defaultColWidth="13.7109375" defaultRowHeight="12"/>
  <cols>
    <col min="1" max="1" width="23.7109375" style="4" customWidth="1"/>
    <col min="2" max="2" width="0" style="4" hidden="1" customWidth="1"/>
    <col min="3" max="3" width="4.00390625" style="4" customWidth="1"/>
    <col min="4" max="6" width="7.28125" style="4" customWidth="1"/>
    <col min="7" max="12" width="4.00390625" style="4" customWidth="1"/>
    <col min="13" max="13" width="3.8515625" style="4" customWidth="1"/>
    <col min="14" max="14" width="7.140625" style="4" customWidth="1"/>
    <col min="15" max="15" width="6.140625" style="4" customWidth="1"/>
    <col min="16" max="16" width="20.421875" style="4" customWidth="1"/>
    <col min="17" max="21" width="5.57421875" style="4" customWidth="1"/>
    <col min="22" max="16384" width="12.8515625" style="4" customWidth="1"/>
  </cols>
  <sheetData>
    <row r="1" spans="1:15" ht="12.75">
      <c r="A1" s="5" t="s">
        <v>223</v>
      </c>
      <c r="B1" s="5" t="s">
        <v>44</v>
      </c>
      <c r="C1" s="5" t="s">
        <v>47</v>
      </c>
      <c r="D1" s="5" t="s">
        <v>48</v>
      </c>
      <c r="E1" s="5" t="s">
        <v>49</v>
      </c>
      <c r="F1" s="5" t="s">
        <v>50</v>
      </c>
      <c r="G1" s="5" t="s">
        <v>51</v>
      </c>
      <c r="H1" s="5" t="s">
        <v>52</v>
      </c>
      <c r="I1" s="5" t="s">
        <v>53</v>
      </c>
      <c r="J1" s="5" t="s">
        <v>54</v>
      </c>
      <c r="K1" s="5" t="s">
        <v>55</v>
      </c>
      <c r="L1" s="5" t="s">
        <v>56</v>
      </c>
      <c r="M1" s="5" t="s">
        <v>57</v>
      </c>
      <c r="N1" s="4" t="s">
        <v>224</v>
      </c>
      <c r="O1" s="4" t="s">
        <v>225</v>
      </c>
    </row>
    <row r="2" spans="1:16" ht="12.75">
      <c r="A2" s="19" t="s">
        <v>111</v>
      </c>
      <c r="B2" s="4">
        <f>MATCH(A2,'妖怪リスト'!B$2:B$300,0)</f>
        <v>47</v>
      </c>
      <c r="C2" s="4">
        <f>INDEX('妖怪リスト'!D$2:D$300,$B2,1)</f>
        <v>26</v>
      </c>
      <c r="D2" s="4">
        <f>INDEX('妖怪リスト'!E$2:E$300,$B2,1)</f>
        <v>10260</v>
      </c>
      <c r="E2" s="4">
        <f>INDEX('妖怪リスト'!F$2:F$300,$B2,1)</f>
        <v>9060</v>
      </c>
      <c r="F2" s="4">
        <f>INDEX('妖怪リスト'!G$2:G$300,$B2,1)</f>
        <v>8600</v>
      </c>
      <c r="G2" s="4">
        <f>IF(INDEX('妖怪リスト'!H$2:H$300,$B2,1)&gt;0,INDEX('妖怪リスト'!H$2:H$300,$B2,1),"")</f>
      </c>
      <c r="H2" s="4">
        <f>IF(INDEX('妖怪リスト'!I$2:I$300,$B2,1)&gt;0,INDEX('妖怪リスト'!I$2:I$300,$B2,1),"")</f>
        <v>10</v>
      </c>
      <c r="I2" s="4">
        <f>IF(INDEX('妖怪リスト'!J$2:J$300,$B2,1)&gt;0,INDEX('妖怪リスト'!J$2:J$300,$B2,1),"")</f>
      </c>
      <c r="J2" s="4">
        <f>IF(INDEX('妖怪リスト'!K$2:K$300,$B2,1)&gt;0,INDEX('妖怪リスト'!K$2:K$300,$B2,1),"")</f>
      </c>
      <c r="K2" s="4">
        <f>IF(INDEX('妖怪リスト'!L$2:L$300,$B2,1)&gt;0,INDEX('妖怪リスト'!L$2:L$300,$B2,1),"")</f>
      </c>
      <c r="L2" s="4">
        <f>IF(INDEX('妖怪リスト'!M$2:M$300,$B2,1)&gt;0,INDEX('妖怪リスト'!M$2:M$300,$B2,1),"")</f>
      </c>
      <c r="M2" s="4">
        <f>IF(INDEX('妖怪リスト'!N$2:N$300,$B2,1)&gt;0,INDEX('妖怪リスト'!N$2:N$300,$B2,1),"")</f>
      </c>
      <c r="N2" s="19">
        <v>1</v>
      </c>
      <c r="O2" s="19"/>
      <c r="P2"/>
    </row>
    <row r="3" spans="1:16" ht="12.75">
      <c r="A3" s="19" t="s">
        <v>115</v>
      </c>
      <c r="B3" s="4">
        <f>MATCH(A3,'妖怪リスト'!B$2:B$300,0)</f>
        <v>48</v>
      </c>
      <c r="C3" s="4">
        <f>INDEX('妖怪リスト'!D$2:D$300,$B3,1)</f>
        <v>22</v>
      </c>
      <c r="D3" s="4">
        <f>INDEX('妖怪リスト'!E$2:E$300,$B3,1)</f>
        <v>9426</v>
      </c>
      <c r="E3" s="4">
        <f>INDEX('妖怪リスト'!F$2:F$300,$B3,1)</f>
        <v>9116</v>
      </c>
      <c r="F3" s="4">
        <f>INDEX('妖怪リスト'!G$2:G$300,$B3,1)</f>
        <v>8318</v>
      </c>
      <c r="G3" s="4">
        <f>IF(INDEX('妖怪リスト'!H$2:H$300,$B3,1)&gt;0,INDEX('妖怪リスト'!H$2:H$300,$B3,1),"")</f>
      </c>
      <c r="H3" s="4">
        <f>IF(INDEX('妖怪リスト'!I$2:I$300,$B3,1)&gt;0,INDEX('妖怪リスト'!I$2:I$300,$B3,1),"")</f>
      </c>
      <c r="I3" s="4">
        <f>IF(INDEX('妖怪リスト'!J$2:J$300,$B3,1)&gt;0,INDEX('妖怪リスト'!J$2:J$300,$B3,1),"")</f>
      </c>
      <c r="J3" s="4">
        <f>IF(INDEX('妖怪リスト'!K$2:K$300,$B3,1)&gt;0,INDEX('妖怪リスト'!K$2:K$300,$B3,1),"")</f>
      </c>
      <c r="K3" s="4">
        <f>IF(INDEX('妖怪リスト'!L$2:L$300,$B3,1)&gt;0,INDEX('妖怪リスト'!L$2:L$300,$B3,1),"")</f>
        <v>7</v>
      </c>
      <c r="L3" s="4">
        <f>IF(INDEX('妖怪リスト'!M$2:M$300,$B3,1)&gt;0,INDEX('妖怪リスト'!M$2:M$300,$B3,1),"")</f>
      </c>
      <c r="M3" s="4">
        <f>IF(INDEX('妖怪リスト'!N$2:N$300,$B3,1)&gt;0,INDEX('妖怪リスト'!N$2:N$300,$B3,1),"")</f>
      </c>
      <c r="N3" s="19"/>
      <c r="O3" s="19">
        <v>1</v>
      </c>
      <c r="P3"/>
    </row>
    <row r="4" spans="1:16" ht="12.75">
      <c r="A4" s="19" t="s">
        <v>89</v>
      </c>
      <c r="B4" s="4">
        <f>MATCH(A4,'妖怪リスト'!B$2:B$300,0)</f>
        <v>25</v>
      </c>
      <c r="C4" s="4">
        <f>INDEX('妖怪リスト'!D$2:D$300,$B4,1)</f>
        <v>22</v>
      </c>
      <c r="D4" s="4">
        <f>INDEX('妖怪リスト'!E$2:E$300,$B4,1)</f>
        <v>9396</v>
      </c>
      <c r="E4" s="4">
        <f>INDEX('妖怪リスト'!F$2:F$300,$B4,1)</f>
        <v>8927</v>
      </c>
      <c r="F4" s="4">
        <f>INDEX('妖怪リスト'!G$2:G$300,$B4,1)</f>
        <v>7769</v>
      </c>
      <c r="G4" s="4">
        <f>IF(INDEX('妖怪リスト'!H$2:H$300,$B4,1)&gt;0,INDEX('妖怪リスト'!H$2:H$300,$B4,1),"")</f>
      </c>
      <c r="H4" s="4">
        <f>IF(INDEX('妖怪リスト'!I$2:I$300,$B4,1)&gt;0,INDEX('妖怪リスト'!I$2:I$300,$B4,1),"")</f>
      </c>
      <c r="I4" s="4">
        <f>IF(INDEX('妖怪リスト'!J$2:J$300,$B4,1)&gt;0,INDEX('妖怪リスト'!J$2:J$300,$B4,1),"")</f>
        <v>7</v>
      </c>
      <c r="J4" s="4">
        <f>IF(INDEX('妖怪リスト'!K$2:K$300,$B4,1)&gt;0,INDEX('妖怪リスト'!K$2:K$300,$B4,1),"")</f>
      </c>
      <c r="K4" s="4">
        <f>IF(INDEX('妖怪リスト'!L$2:L$300,$B4,1)&gt;0,INDEX('妖怪リスト'!L$2:L$300,$B4,1),"")</f>
      </c>
      <c r="L4" s="4">
        <f>IF(INDEX('妖怪リスト'!M$2:M$300,$B4,1)&gt;0,INDEX('妖怪リスト'!M$2:M$300,$B4,1),"")</f>
      </c>
      <c r="M4" s="4">
        <f>IF(INDEX('妖怪リスト'!N$2:N$300,$B4,1)&gt;0,INDEX('妖怪リスト'!N$2:N$300,$B4,1),"")</f>
      </c>
      <c r="N4" s="19"/>
      <c r="O4" s="19"/>
      <c r="P4"/>
    </row>
    <row r="5" spans="1:16" ht="12.75">
      <c r="A5" s="19" t="s">
        <v>91</v>
      </c>
      <c r="B5" s="4">
        <f>MATCH(A5,'妖怪リスト'!B$2:B$300,0)</f>
        <v>26</v>
      </c>
      <c r="C5" s="4">
        <f>INDEX('妖怪リスト'!D$2:D$300,$B5,1)</f>
        <v>19</v>
      </c>
      <c r="D5" s="4">
        <f>INDEX('妖怪リスト'!E$2:E$300,$B5,1)</f>
        <v>8018</v>
      </c>
      <c r="E5" s="4">
        <f>INDEX('妖怪リスト'!F$2:F$300,$B5,1)</f>
        <v>7524</v>
      </c>
      <c r="F5" s="4">
        <f>INDEX('妖怪リスト'!G$2:G$300,$B5,1)</f>
        <v>7054</v>
      </c>
      <c r="G5" s="4">
        <f>IF(INDEX('妖怪リスト'!H$2:H$300,$B5,1)&gt;0,INDEX('妖怪リスト'!H$2:H$300,$B5,1),"")</f>
      </c>
      <c r="H5" s="4">
        <f>IF(INDEX('妖怪リスト'!I$2:I$300,$B5,1)&gt;0,INDEX('妖怪リスト'!I$2:I$300,$B5,1),"")</f>
      </c>
      <c r="I5" s="4">
        <f>IF(INDEX('妖怪リスト'!J$2:J$300,$B5,1)&gt;0,INDEX('妖怪リスト'!J$2:J$300,$B5,1),"")</f>
      </c>
      <c r="J5" s="4">
        <f>IF(INDEX('妖怪リスト'!K$2:K$300,$B5,1)&gt;0,INDEX('妖怪リスト'!K$2:K$300,$B5,1),"")</f>
      </c>
      <c r="K5" s="4">
        <f>IF(INDEX('妖怪リスト'!L$2:L$300,$B5,1)&gt;0,INDEX('妖怪リスト'!L$2:L$300,$B5,1),"")</f>
        <v>7</v>
      </c>
      <c r="L5" s="4">
        <f>IF(INDEX('妖怪リスト'!M$2:M$300,$B5,1)&gt;0,INDEX('妖怪リスト'!M$2:M$300,$B5,1),"")</f>
      </c>
      <c r="M5" s="4">
        <f>IF(INDEX('妖怪リスト'!N$2:N$300,$B5,1)&gt;0,INDEX('妖怪リスト'!N$2:N$300,$B5,1),"")</f>
      </c>
      <c r="N5" s="19"/>
      <c r="O5" s="19"/>
      <c r="P5"/>
    </row>
    <row r="6" spans="1:16" ht="12.75">
      <c r="A6" s="19" t="s">
        <v>136</v>
      </c>
      <c r="B6" s="4">
        <f>MATCH(A6,'妖怪リスト'!B$2:B$300,0)</f>
        <v>73</v>
      </c>
      <c r="C6" s="4">
        <f>INDEX('妖怪リスト'!D$2:D$300,$B6,1)</f>
        <v>17</v>
      </c>
      <c r="D6" s="4">
        <f>INDEX('妖怪リスト'!E$2:E$300,$B6,1)</f>
        <v>5697</v>
      </c>
      <c r="E6" s="4">
        <f>INDEX('妖怪リスト'!F$2:F$300,$B6,1)</f>
        <v>5277</v>
      </c>
      <c r="F6" s="4">
        <f>INDEX('妖怪リスト'!G$2:G$300,$B6,1)</f>
        <v>6050</v>
      </c>
      <c r="G6" s="4">
        <f>IF(INDEX('妖怪リスト'!H$2:H$300,$B6,1)&gt;0,INDEX('妖怪リスト'!H$2:H$300,$B6,1),"")</f>
      </c>
      <c r="H6" s="4">
        <f>IF(INDEX('妖怪リスト'!I$2:I$300,$B6,1)&gt;0,INDEX('妖怪リスト'!I$2:I$300,$B6,1),"")</f>
      </c>
      <c r="I6" s="4">
        <f>IF(INDEX('妖怪リスト'!J$2:J$300,$B6,1)&gt;0,INDEX('妖怪リスト'!J$2:J$300,$B6,1),"")</f>
      </c>
      <c r="J6" s="4">
        <f>IF(INDEX('妖怪リスト'!K$2:K$300,$B6,1)&gt;0,INDEX('妖怪リスト'!K$2:K$300,$B6,1),"")</f>
      </c>
      <c r="K6" s="4">
        <f>IF(INDEX('妖怪リスト'!L$2:L$300,$B6,1)&gt;0,INDEX('妖怪リスト'!L$2:L$300,$B6,1),"")</f>
      </c>
      <c r="L6" s="4">
        <f>IF(INDEX('妖怪リスト'!M$2:M$300,$B6,1)&gt;0,INDEX('妖怪リスト'!M$2:M$300,$B6,1),"")</f>
      </c>
      <c r="M6" s="4">
        <f>IF(INDEX('妖怪リスト'!N$2:N$300,$B6,1)&gt;0,INDEX('妖怪リスト'!N$2:N$300,$B6,1),"")</f>
        <v>0</v>
      </c>
      <c r="N6" s="19"/>
      <c r="O6" s="19"/>
      <c r="P6"/>
    </row>
    <row r="7" spans="1:16" ht="12.75">
      <c r="A7" s="19" t="s">
        <v>126</v>
      </c>
      <c r="B7" s="4">
        <f>MATCH(A7,'妖怪リスト'!B$2:B$300,0)</f>
        <v>59</v>
      </c>
      <c r="C7" s="4">
        <f>INDEX('妖怪リスト'!D$2:D$300,$B7,1)</f>
        <v>21</v>
      </c>
      <c r="D7" s="4">
        <f>INDEX('妖怪リスト'!E$2:E$300,$B7,1)</f>
        <v>9173</v>
      </c>
      <c r="E7" s="4">
        <f>INDEX('妖怪リスト'!F$2:F$300,$B7,1)</f>
        <v>8529</v>
      </c>
      <c r="F7" s="4">
        <f>INDEX('妖怪リスト'!G$2:G$300,$B7,1)</f>
        <v>8775</v>
      </c>
      <c r="G7" s="4">
        <f>IF(INDEX('妖怪リスト'!H$2:H$300,$B7,1)&gt;0,INDEX('妖怪リスト'!H$2:H$300,$B7,1),"")</f>
      </c>
      <c r="H7" s="4">
        <f>IF(INDEX('妖怪リスト'!I$2:I$300,$B7,1)&gt;0,INDEX('妖怪リスト'!I$2:I$300,$B7,1),"")</f>
      </c>
      <c r="I7" s="4">
        <f>IF(INDEX('妖怪リスト'!J$2:J$300,$B7,1)&gt;0,INDEX('妖怪リスト'!J$2:J$300,$B7,1),"")</f>
      </c>
      <c r="J7" s="4">
        <f>IF(INDEX('妖怪リスト'!K$2:K$300,$B7,1)&gt;0,INDEX('妖怪リスト'!K$2:K$300,$B7,1),"")</f>
      </c>
      <c r="K7" s="4">
        <f>IF(INDEX('妖怪リスト'!L$2:L$300,$B7,1)&gt;0,INDEX('妖怪リスト'!L$2:L$300,$B7,1),"")</f>
      </c>
      <c r="L7" s="4">
        <f>IF(INDEX('妖怪リスト'!M$2:M$300,$B7,1)&gt;0,INDEX('妖怪リスト'!M$2:M$300,$B7,1),"")</f>
      </c>
      <c r="M7" s="4">
        <f>IF(INDEX('妖怪リスト'!N$2:N$300,$B7,1)&gt;0,INDEX('妖怪リスト'!N$2:N$300,$B7,1),"")</f>
      </c>
      <c r="N7" s="19"/>
      <c r="O7" s="19"/>
      <c r="P7"/>
    </row>
    <row r="8" spans="1:16" ht="12.75">
      <c r="A8" s="19" t="s">
        <v>132</v>
      </c>
      <c r="B8" s="4">
        <f>MATCH(A8,'妖怪リスト'!B$2:B$300,0)</f>
        <v>67</v>
      </c>
      <c r="C8" s="4">
        <f>INDEX('妖怪リスト'!D$2:D$300,$B8,1)</f>
        <v>22</v>
      </c>
      <c r="D8" s="4">
        <f>INDEX('妖怪リスト'!E$2:E$300,$B8,1)</f>
        <v>8344</v>
      </c>
      <c r="E8" s="4">
        <f>INDEX('妖怪リスト'!F$2:F$300,$B8,1)</f>
        <v>9010</v>
      </c>
      <c r="F8" s="4">
        <f>INDEX('妖怪リスト'!G$2:G$300,$B8,1)</f>
        <v>8676</v>
      </c>
      <c r="G8" s="4">
        <f>IF(INDEX('妖怪リスト'!H$2:H$300,$B8,1)&gt;0,INDEX('妖怪リスト'!H$2:H$300,$B8,1),"")</f>
      </c>
      <c r="H8" s="4">
        <f>IF(INDEX('妖怪リスト'!I$2:I$300,$B8,1)&gt;0,INDEX('妖怪リスト'!I$2:I$300,$B8,1),"")</f>
      </c>
      <c r="I8" s="4">
        <f>IF(INDEX('妖怪リスト'!J$2:J$300,$B8,1)&gt;0,INDEX('妖怪リスト'!J$2:J$300,$B8,1),"")</f>
      </c>
      <c r="J8" s="4">
        <f>IF(INDEX('妖怪リスト'!K$2:K$300,$B8,1)&gt;0,INDEX('妖怪リスト'!K$2:K$300,$B8,1),"")</f>
      </c>
      <c r="K8" s="4">
        <f>IF(INDEX('妖怪リスト'!L$2:L$300,$B8,1)&gt;0,INDEX('妖怪リスト'!L$2:L$300,$B8,1),"")</f>
      </c>
      <c r="L8" s="4">
        <f>IF(INDEX('妖怪リスト'!M$2:M$300,$B8,1)&gt;0,INDEX('妖怪リスト'!M$2:M$300,$B8,1),"")</f>
      </c>
      <c r="M8" s="4">
        <f>IF(INDEX('妖怪リスト'!N$2:N$300,$B8,1)&gt;0,INDEX('妖怪リスト'!N$2:N$300,$B8,1),"")</f>
      </c>
      <c r="N8" s="19"/>
      <c r="O8" s="19"/>
      <c r="P8"/>
    </row>
    <row r="9" spans="1:16" ht="12.75">
      <c r="A9" s="19" t="s">
        <v>120</v>
      </c>
      <c r="B9" s="4">
        <f>MATCH(A9,'妖怪リスト'!B$2:B$300,0)</f>
        <v>53</v>
      </c>
      <c r="C9" s="4">
        <f>INDEX('妖怪リスト'!D$2:D$300,$B9,1)</f>
        <v>22</v>
      </c>
      <c r="D9" s="4">
        <f>INDEX('妖怪リスト'!E$2:E$300,$B9,1)</f>
        <v>7968</v>
      </c>
      <c r="E9" s="4">
        <f>INDEX('妖怪リスト'!F$2:F$300,$B9,1)</f>
        <v>7414</v>
      </c>
      <c r="F9" s="4">
        <f>INDEX('妖怪リスト'!G$2:G$300,$B9,1)</f>
        <v>7279</v>
      </c>
      <c r="G9" s="4">
        <f>IF(INDEX('妖怪リスト'!H$2:H$300,$B9,1)&gt;0,INDEX('妖怪リスト'!H$2:H$300,$B9,1),"")</f>
      </c>
      <c r="H9" s="4">
        <f>IF(INDEX('妖怪リスト'!I$2:I$300,$B9,1)&gt;0,INDEX('妖怪リスト'!I$2:I$300,$B9,1),"")</f>
      </c>
      <c r="I9" s="4">
        <f>IF(INDEX('妖怪リスト'!J$2:J$300,$B9,1)&gt;0,INDEX('妖怪リスト'!J$2:J$300,$B9,1),"")</f>
      </c>
      <c r="J9" s="4">
        <f>IF(INDEX('妖怪リスト'!K$2:K$300,$B9,1)&gt;0,INDEX('妖怪リスト'!K$2:K$300,$B9,1),"")</f>
      </c>
      <c r="K9" s="4">
        <f>IF(INDEX('妖怪リスト'!L$2:L$300,$B9,1)&gt;0,INDEX('妖怪リスト'!L$2:L$300,$B9,1),"")</f>
      </c>
      <c r="L9" s="4">
        <f>IF(INDEX('妖怪リスト'!M$2:M$300,$B9,1)&gt;0,INDEX('妖怪リスト'!M$2:M$300,$B9,1),"")</f>
      </c>
      <c r="M9" s="4">
        <f>IF(INDEX('妖怪リスト'!N$2:N$300,$B9,1)&gt;0,INDEX('妖怪リスト'!N$2:N$300,$B9,1),"")</f>
      </c>
      <c r="N9" s="19"/>
      <c r="O9" s="19"/>
      <c r="P9"/>
    </row>
    <row r="10" spans="1:16" ht="12.75">
      <c r="A10" s="19" t="s">
        <v>125</v>
      </c>
      <c r="B10" s="4">
        <f>MATCH(A10,'妖怪リスト'!B$2:B$300,0)</f>
        <v>58</v>
      </c>
      <c r="C10" s="4">
        <f>INDEX('妖怪リスト'!D$2:D$300,$B10,1)</f>
        <v>21</v>
      </c>
      <c r="D10" s="4">
        <f>INDEX('妖怪リスト'!E$2:E$300,$B10,1)</f>
        <v>9478</v>
      </c>
      <c r="E10" s="4">
        <f>INDEX('妖怪リスト'!F$2:F$300,$B10,1)</f>
        <v>8612</v>
      </c>
      <c r="F10" s="4">
        <f>INDEX('妖怪リスト'!G$2:G$300,$B10,1)</f>
        <v>6598</v>
      </c>
      <c r="G10" s="4">
        <f>IF(INDEX('妖怪リスト'!H$2:H$300,$B10,1)&gt;0,INDEX('妖怪リスト'!H$2:H$300,$B10,1),"")</f>
      </c>
      <c r="H10" s="4">
        <f>IF(INDEX('妖怪リスト'!I$2:I$300,$B10,1)&gt;0,INDEX('妖怪リスト'!I$2:I$300,$B10,1),"")</f>
      </c>
      <c r="I10" s="4">
        <f>IF(INDEX('妖怪リスト'!J$2:J$300,$B10,1)&gt;0,INDEX('妖怪リスト'!J$2:J$300,$B10,1),"")</f>
      </c>
      <c r="J10" s="4">
        <f>IF(INDEX('妖怪リスト'!K$2:K$300,$B10,1)&gt;0,INDEX('妖怪リスト'!K$2:K$300,$B10,1),"")</f>
      </c>
      <c r="K10" s="4">
        <f>IF(INDEX('妖怪リスト'!L$2:L$300,$B10,1)&gt;0,INDEX('妖怪リスト'!L$2:L$300,$B10,1),"")</f>
      </c>
      <c r="L10" s="4">
        <f>IF(INDEX('妖怪リスト'!M$2:M$300,$B10,1)&gt;0,INDEX('妖怪リスト'!M$2:M$300,$B10,1),"")</f>
      </c>
      <c r="M10" s="4">
        <f>IF(INDEX('妖怪リスト'!N$2:N$300,$B10,1)&gt;0,INDEX('妖怪リスト'!N$2:N$300,$B10,1),"")</f>
      </c>
      <c r="N10" s="19"/>
      <c r="O10" s="19"/>
      <c r="P10"/>
    </row>
    <row r="11" spans="1:16" ht="12.75">
      <c r="A11" s="19" t="s">
        <v>131</v>
      </c>
      <c r="B11" s="4">
        <f>MATCH(A11,'妖怪リスト'!B$2:B$300,0)</f>
        <v>66</v>
      </c>
      <c r="C11" s="4">
        <f>INDEX('妖怪リスト'!D$2:D$300,$B11,1)</f>
        <v>21</v>
      </c>
      <c r="D11" s="4">
        <f>INDEX('妖怪リスト'!E$2:E$300,$B11,1)</f>
        <v>8709</v>
      </c>
      <c r="E11" s="4">
        <f>INDEX('妖怪リスト'!F$2:F$300,$B11,1)</f>
        <v>8554</v>
      </c>
      <c r="F11" s="4">
        <f>INDEX('妖怪リスト'!G$2:G$300,$B11,1)</f>
        <v>8649</v>
      </c>
      <c r="G11" s="4">
        <f>IF(INDEX('妖怪リスト'!H$2:H$300,$B11,1)&gt;0,INDEX('妖怪リスト'!H$2:H$300,$B11,1),"")</f>
      </c>
      <c r="H11" s="4">
        <f>IF(INDEX('妖怪リスト'!I$2:I$300,$B11,1)&gt;0,INDEX('妖怪リスト'!I$2:I$300,$B11,1),"")</f>
      </c>
      <c r="I11" s="4">
        <f>IF(INDEX('妖怪リスト'!J$2:J$300,$B11,1)&gt;0,INDEX('妖怪リスト'!J$2:J$300,$B11,1),"")</f>
      </c>
      <c r="J11" s="4">
        <f>IF(INDEX('妖怪リスト'!K$2:K$300,$B11,1)&gt;0,INDEX('妖怪リスト'!K$2:K$300,$B11,1),"")</f>
      </c>
      <c r="K11" s="4">
        <f>IF(INDEX('妖怪リスト'!L$2:L$300,$B11,1)&gt;0,INDEX('妖怪リスト'!L$2:L$300,$B11,1),"")</f>
      </c>
      <c r="L11" s="4">
        <f>IF(INDEX('妖怪リスト'!M$2:M$300,$B11,1)&gt;0,INDEX('妖怪リスト'!M$2:M$300,$B11,1),"")</f>
      </c>
      <c r="M11" s="4">
        <f>IF(INDEX('妖怪リスト'!N$2:N$300,$B11,1)&gt;0,INDEX('妖怪リスト'!N$2:N$300,$B11,1),"")</f>
      </c>
      <c r="N11" s="19"/>
      <c r="O11" s="19"/>
      <c r="P11"/>
    </row>
    <row r="12" spans="1:13" ht="12.75">
      <c r="A12" s="15" t="s">
        <v>226</v>
      </c>
      <c r="C12" s="20">
        <f>SUM(C2:C11)</f>
        <v>213</v>
      </c>
      <c r="D12" s="20">
        <f>SUM(D2:D11)+INT((D2*$N2+D3*$N3+D4*$N4+D5*$N5+D6*$N6+D7*$N7+D8*$N8+D9*$N9+D10*$N10+D11*$N11)*0.5)</f>
        <v>91599</v>
      </c>
      <c r="E12" s="20">
        <f>SUM(E2:E11)+INT((E2*$N2+E3*$N3+E4*$N4+E5*$N5+E6*$N6+E7*$N7+E8*$N8+E9*$N9+E10*$N10+E11*$N11)*0.5)</f>
        <v>86553</v>
      </c>
      <c r="F12" s="20">
        <f>SUM(F2:F11)+INT((F2*$O2+F3*$O3+F4*$O4+F5*$O5+F6*$O6+F7*$O7+F8*$O8+F9*$O9+F10*$O10+F11*$O11)*0.5)</f>
        <v>81927</v>
      </c>
      <c r="G12" s="20">
        <f>SUM(G2:G11)</f>
        <v>14</v>
      </c>
      <c r="H12" s="20">
        <f>SUM(H2:H11)</f>
        <v>10</v>
      </c>
      <c r="I12" s="20">
        <f>SUM(I2:I11)</f>
        <v>14</v>
      </c>
      <c r="J12" s="20">
        <f>SUM(J2:J11)</f>
        <v>13</v>
      </c>
      <c r="K12" s="20">
        <f>SUM(K2:K11)</f>
        <v>14</v>
      </c>
      <c r="L12" s="20">
        <f>SUM(L2:L11)</f>
        <v>5</v>
      </c>
      <c r="M12" s="20">
        <f>SUM(M2:M11)</f>
        <v>0</v>
      </c>
    </row>
    <row r="14" spans="3:15" ht="12.75">
      <c r="C14" s="4" t="s">
        <v>227</v>
      </c>
      <c r="N14" s="4" t="s">
        <v>175</v>
      </c>
      <c r="O14" s="4" t="s">
        <v>176</v>
      </c>
    </row>
    <row r="15" spans="3:15" ht="12.75">
      <c r="C15" s="21" t="s">
        <v>243</v>
      </c>
      <c r="D15" s="21"/>
      <c r="E15" s="21"/>
      <c r="F15" s="21"/>
      <c r="G15" s="21"/>
      <c r="H15" s="21"/>
      <c r="I15" s="21"/>
      <c r="J15" s="21"/>
      <c r="K15" s="21"/>
      <c r="L15" s="21"/>
      <c r="M15" s="21"/>
      <c r="N15" s="22"/>
      <c r="O15" s="22">
        <v>25</v>
      </c>
    </row>
    <row r="16" spans="3:15" ht="12.75">
      <c r="C16" s="21" t="s">
        <v>239</v>
      </c>
      <c r="D16" s="21"/>
      <c r="E16" s="21"/>
      <c r="F16" s="21"/>
      <c r="G16" s="21"/>
      <c r="H16" s="21"/>
      <c r="I16" s="21"/>
      <c r="J16" s="21"/>
      <c r="K16" s="21"/>
      <c r="L16" s="21"/>
      <c r="M16" s="21"/>
      <c r="N16" s="22">
        <v>20</v>
      </c>
      <c r="O16" s="22"/>
    </row>
    <row r="17" spans="3:15" ht="12.75">
      <c r="C17" s="21"/>
      <c r="D17" s="21"/>
      <c r="E17" s="21"/>
      <c r="F17" s="21"/>
      <c r="G17" s="21"/>
      <c r="H17" s="21"/>
      <c r="I17" s="21"/>
      <c r="J17" s="21"/>
      <c r="K17" s="21"/>
      <c r="L17" s="21"/>
      <c r="M17" s="21"/>
      <c r="N17" s="22"/>
      <c r="O17" s="22"/>
    </row>
    <row r="18" spans="3:15" ht="12.75">
      <c r="C18" s="21"/>
      <c r="D18" s="21"/>
      <c r="E18" s="21"/>
      <c r="F18" s="21"/>
      <c r="G18" s="21"/>
      <c r="H18" s="21"/>
      <c r="I18" s="21"/>
      <c r="J18" s="21"/>
      <c r="K18" s="21"/>
      <c r="L18" s="21"/>
      <c r="M18" s="21"/>
      <c r="N18" s="22"/>
      <c r="O18" s="22"/>
    </row>
    <row r="19" spans="3:17" ht="12.75">
      <c r="C19" s="21"/>
      <c r="D19" s="21"/>
      <c r="E19" s="21"/>
      <c r="F19" s="21"/>
      <c r="G19" s="21"/>
      <c r="H19" s="21"/>
      <c r="I19" s="21"/>
      <c r="J19" s="21"/>
      <c r="K19" s="21"/>
      <c r="L19" s="21"/>
      <c r="M19" s="21"/>
      <c r="N19" s="22"/>
      <c r="O19" s="22"/>
      <c r="Q19" s="4" t="s">
        <v>228</v>
      </c>
    </row>
    <row r="20" spans="1:15" ht="12.75" hidden="1">
      <c r="A20" s="23"/>
      <c r="G20" s="4">
        <f>G12</f>
        <v>14</v>
      </c>
      <c r="H20" s="4">
        <f>H12</f>
        <v>10</v>
      </c>
      <c r="I20" s="4">
        <f>I12</f>
        <v>14</v>
      </c>
      <c r="J20" s="4">
        <f>J12</f>
        <v>13</v>
      </c>
      <c r="K20" s="4">
        <f>K12</f>
        <v>14</v>
      </c>
      <c r="L20" s="4">
        <f>L12</f>
        <v>5</v>
      </c>
      <c r="M20" s="4">
        <f>M12</f>
        <v>0</v>
      </c>
      <c r="N20"/>
      <c r="O20"/>
    </row>
    <row r="21" spans="1:17" ht="12.75">
      <c r="A21" s="23" t="s">
        <v>229</v>
      </c>
      <c r="B21" s="23"/>
      <c r="C21" s="23"/>
      <c r="D21" s="23"/>
      <c r="E21" s="23"/>
      <c r="F21" s="23"/>
      <c r="G21" s="4">
        <f>G20-$Q21*'連携'!D2-$R21*'連携'!L2-$S21*'連携'!T2-$T21*'連携'!AB2-$U21*'連携'!AJ2</f>
        <v>14</v>
      </c>
      <c r="H21" s="4">
        <f>H20-$Q21*'連携'!E2-$R21*'連携'!M2-$S21*'連携'!U2-$T21*'連携'!AC2-$U21*'連携'!AK2</f>
        <v>10</v>
      </c>
      <c r="I21" s="4">
        <f>I20-$Q21*'連携'!F2-$R21*'連携'!N2-$S21*'連携'!V2-$T21*'連携'!AD2-$U21*'連携'!AL2</f>
        <v>14</v>
      </c>
      <c r="J21" s="4">
        <f>J20-$Q21*'連携'!G2-$R21*'連携'!O2-$S21*'連携'!W2-$T21*'連携'!AE2-$U21*'連携'!AM2</f>
        <v>13</v>
      </c>
      <c r="K21" s="4">
        <f>K20-$Q21*'連携'!H2-$R21*'連携'!P2-$S21*'連携'!X2-$T21*'連携'!AF2-$U21*'連携'!AN2</f>
        <v>14</v>
      </c>
      <c r="L21" s="4">
        <f>L20-$Q21*'連携'!I2-$R21*'連携'!Q2-$S21*'連携'!Y2-$T21*'連携'!AG2-$U21*'連携'!AO2</f>
        <v>5</v>
      </c>
      <c r="M21" s="4">
        <f>M20-$Q21*'連携'!J2-$R21*'連携'!R2-$S21*'連携'!Z2-$T21*'連携'!AH2-$U21*'連携'!AP2</f>
        <v>0</v>
      </c>
      <c r="N21" s="4">
        <f>IF(AND(SUM($Q21:$U21)=1,'連携'!B2&gt;0),'連携'!B2,"")</f>
      </c>
      <c r="O21" s="4">
        <f>IF(AND(SUM($Q21:$U21)=1,'連携'!C2&gt;0),'連携'!C2,"")</f>
      </c>
      <c r="P21" s="4" t="str">
        <f>'連携'!A2</f>
        <v>遍く絶光の御加護</v>
      </c>
      <c r="Q21" s="4">
        <f>IF(AND($G20&gt;='連携'!D2,$H20&gt;='連携'!E2,$I20&gt;='連携'!F2,$J20&gt;='連携'!G2,$K20&gt;='連携'!H2,$L20&gt;='連携'!I2,$M20&gt;='連携'!J2),1,0)</f>
        <v>0</v>
      </c>
    </row>
    <row r="22" spans="1:17" ht="12.75">
      <c r="A22" s="23" t="s">
        <v>230</v>
      </c>
      <c r="B22" s="23"/>
      <c r="C22" s="23"/>
      <c r="D22" s="23"/>
      <c r="E22" s="23"/>
      <c r="F22" s="23"/>
      <c r="G22" s="4">
        <f>G21-$Q22*'連携'!D3-$R22*'連携'!L3-$S22*'連携'!T3-$T22*'連携'!AB3-$U22*'連携'!AJ3</f>
        <v>14</v>
      </c>
      <c r="H22" s="4">
        <f>H21-$Q22*'連携'!E3-$R22*'連携'!M3-$S22*'連携'!U3-$T22*'連携'!AC3-$U22*'連携'!AK3</f>
        <v>10</v>
      </c>
      <c r="I22" s="4">
        <f>I21-$Q22*'連携'!F3-$R22*'連携'!N3-$S22*'連携'!V3-$T22*'連携'!AD3-$U22*'連携'!AL3</f>
        <v>14</v>
      </c>
      <c r="J22" s="4">
        <f>J21-$Q22*'連携'!G3-$R22*'連携'!O3-$S22*'連携'!W3-$T22*'連携'!AE3-$U22*'連携'!AM3</f>
        <v>13</v>
      </c>
      <c r="K22" s="4">
        <f>K21-$Q22*'連携'!H3-$R22*'連携'!P3-$S22*'連携'!X3-$T22*'連携'!AF3-$U22*'連携'!AN3</f>
        <v>14</v>
      </c>
      <c r="L22" s="4">
        <f>L21-$Q22*'連携'!I3-$R22*'連携'!Q3-$S22*'連携'!Y3-$T22*'連携'!AG3-$U22*'連携'!AO3</f>
        <v>5</v>
      </c>
      <c r="M22" s="4">
        <f>M21-$Q22*'連携'!J3-$R22*'連携'!R3-$S22*'連携'!Z3-$T22*'連携'!AH3-$U22*'連携'!AP3</f>
        <v>0</v>
      </c>
      <c r="N22" s="4">
        <f>IF(AND(SUM($Q22:$U22)=1,'連携'!B3&gt;0),'連携'!B3,"")</f>
      </c>
      <c r="O22" s="4">
        <f>IF(AND(SUM($Q22:$U22)=1,'連携'!C3&gt;0),'連携'!C3,"")</f>
      </c>
      <c r="P22" s="4" t="str">
        <f>'連携'!A3</f>
        <v>深き絶闇の無秩序</v>
      </c>
      <c r="Q22" s="4">
        <f>IF(AND($G21&gt;='連携'!D3,$H21&gt;='連携'!E3,$I21&gt;='連携'!F3,$J21&gt;='連携'!G3,$K21&gt;='連携'!H3,$L21&gt;='連携'!I3,$M21&gt;='連携'!J3),1,0)</f>
        <v>0</v>
      </c>
    </row>
    <row r="23" spans="1:21" ht="12.75">
      <c r="A23" s="23" t="s">
        <v>231</v>
      </c>
      <c r="B23" s="23"/>
      <c r="C23" s="23"/>
      <c r="D23" s="23"/>
      <c r="E23" s="23"/>
      <c r="F23" s="23"/>
      <c r="G23" s="4">
        <f>G22-$Q23*'連携'!D4-$R23*'連携'!L4-$S23*'連携'!T4-$T23*'連携'!AB4-$U23*'連携'!AJ4</f>
        <v>14</v>
      </c>
      <c r="H23" s="4">
        <f>H22-$Q23*'連携'!E4-$R23*'連携'!M4-$S23*'連携'!U4-$T23*'連携'!AC4-$U23*'連携'!AK4</f>
        <v>10</v>
      </c>
      <c r="I23" s="4">
        <f>I22-$Q23*'連携'!F4-$R23*'連携'!N4-$S23*'連携'!V4-$T23*'連携'!AD4-$U23*'連携'!AL4</f>
        <v>14</v>
      </c>
      <c r="J23" s="4">
        <f>J22-$Q23*'連携'!G4-$R23*'連携'!O4-$S23*'連携'!W4-$T23*'連携'!AE4-$U23*'連携'!AM4</f>
        <v>13</v>
      </c>
      <c r="K23" s="4">
        <f>K22-$Q23*'連携'!H4-$R23*'連携'!P4-$S23*'連携'!X4-$T23*'連携'!AF4-$U23*'連携'!AN4</f>
        <v>14</v>
      </c>
      <c r="L23" s="4">
        <f>L22-$Q23*'連携'!I4-$R23*'連携'!Q4-$S23*'連携'!Y4-$T23*'連携'!AG4-$U23*'連携'!AO4</f>
        <v>5</v>
      </c>
      <c r="M23" s="4">
        <f>M22-$Q23*'連携'!J4-$R23*'連携'!R4-$S23*'連携'!Z4-$T23*'連携'!AH4-$U23*'連携'!AP4</f>
        <v>0</v>
      </c>
      <c r="N23" s="4">
        <f>IF(AND(SUM($Q23:$U23)=1,'連携'!B4&gt;0),'連携'!B4,"")</f>
      </c>
      <c r="O23" s="4">
        <f>IF(AND(SUM($Q23:$U23)=1,'連携'!C4&gt;0),'連携'!C4,"")</f>
      </c>
      <c r="P23" s="4" t="str">
        <f>'連携'!A4</f>
        <v>遍く光の御加護 </v>
      </c>
      <c r="Q23" s="4">
        <f>IF(AND($G22&gt;='連携'!D4,$H22&gt;='連携'!E4,$I22&gt;='連携'!F4,$J22&gt;='連携'!G4,$K22&gt;='連携'!H4,$L22&gt;='連携'!I4,$M22&gt;='連携'!J4),1,0)</f>
        <v>0</v>
      </c>
      <c r="R23" s="4">
        <f>IF(AND($G22&gt;='連携'!L4,$H22&gt;='連携'!M4,$I22&gt;='連携'!N4,$J22&gt;='連携'!O4,$K22&gt;='連携'!P4,$L22&gt;='連携'!Q4,$M22&gt;='連携'!R4),1,0)</f>
        <v>0</v>
      </c>
      <c r="S23" s="4">
        <f>IF(AND($G22&gt;='連携'!T4,$H22&gt;='連携'!U4,$I22&gt;='連携'!V4,$J22&gt;='連携'!W4,$K22&gt;='連携'!X4,$L22&gt;='連携'!Y4,$M22&gt;='連携'!Z4),1,0)</f>
        <v>0</v>
      </c>
      <c r="T23" s="4">
        <f>IF(AND($G22&gt;='連携'!AB4,$H22&gt;='連携'!AC4,$I22&gt;='連携'!AD4,$J22&gt;='連携'!AE4,$K22&gt;='連携'!AF4,$L22&gt;='連携'!AG4,$M22&gt;='連携'!AH4),1,0)</f>
        <v>0</v>
      </c>
      <c r="U23" s="4">
        <f>IF(AND($G22&gt;='連携'!AJ4,$H22&gt;='連携'!AK4,$I22&gt;='連携'!AL4,$J22&gt;='連携'!AM4,$K22&gt;='連携'!AN4,$L22&gt;='連携'!AO4,$M22&gt;='連携'!AP4),1,0)</f>
        <v>0</v>
      </c>
    </row>
    <row r="24" spans="1:21" ht="12.75">
      <c r="A24" s="23" t="s">
        <v>232</v>
      </c>
      <c r="B24" s="23"/>
      <c r="C24" s="23"/>
      <c r="D24" s="23"/>
      <c r="E24" s="23"/>
      <c r="F24" s="23"/>
      <c r="G24" s="4">
        <f>G23-$Q24*'連携'!D5-$R24*'連携'!L5-$S24*'連携'!T5-$T24*'連携'!AB5-$U24*'連携'!AJ5</f>
        <v>14</v>
      </c>
      <c r="H24" s="4">
        <f>H23-$Q24*'連携'!E5-$R24*'連携'!M5-$S24*'連携'!U5-$T24*'連携'!AC5-$U24*'連携'!AK5</f>
        <v>10</v>
      </c>
      <c r="I24" s="4">
        <f>I23-$Q24*'連携'!F5-$R24*'連携'!N5-$S24*'連携'!V5-$T24*'連携'!AD5-$U24*'連携'!AL5</f>
        <v>14</v>
      </c>
      <c r="J24" s="4">
        <f>J23-$Q24*'連携'!G5-$R24*'連携'!O5-$S24*'連携'!W5-$T24*'連携'!AE5-$U24*'連携'!AM5</f>
        <v>13</v>
      </c>
      <c r="K24" s="4">
        <f>K23-$Q24*'連携'!H5-$R24*'連携'!P5-$S24*'連携'!X5-$T24*'連携'!AF5-$U24*'連携'!AN5</f>
        <v>14</v>
      </c>
      <c r="L24" s="4">
        <f>L23-$Q24*'連携'!I5-$R24*'連携'!Q5-$S24*'連携'!Y5-$T24*'連携'!AG5-$U24*'連携'!AO5</f>
        <v>5</v>
      </c>
      <c r="M24" s="4">
        <f>M23-$Q24*'連携'!J5-$R24*'連携'!R5-$S24*'連携'!Z5-$T24*'連携'!AH5-$U24*'連携'!AP5</f>
        <v>0</v>
      </c>
      <c r="N24" s="4">
        <f>IF(AND(SUM($Q24:$U24)=1,'連携'!B5&gt;0),'連携'!B5,"")</f>
      </c>
      <c r="O24" s="4">
        <f>IF(AND(SUM($Q24:$U24)=1,'連携'!C5&gt;0),'連携'!C5,"")</f>
      </c>
      <c r="P24" s="4" t="str">
        <f>'連携'!A5</f>
        <v>深き闇の無秩序</v>
      </c>
      <c r="Q24" s="4">
        <f>IF(AND($G23&gt;='連携'!D5,$H23&gt;='連携'!E5,$I23&gt;='連携'!F5,$J23&gt;='連携'!G5,$K23&gt;='連携'!H5,$L23&gt;='連携'!I5,$M23&gt;='連携'!J5),1,0)</f>
        <v>0</v>
      </c>
      <c r="R24" s="4">
        <f>IF(AND($G23&gt;='連携'!L5,$H23&gt;='連携'!M5,$I23&gt;='連携'!N5,$J23&gt;='連携'!O5,$K23&gt;='連携'!P5,$L23&gt;='連携'!Q5,$M23&gt;='連携'!R5),1,0)</f>
        <v>0</v>
      </c>
      <c r="S24" s="4">
        <f>IF(AND($G23&gt;='連携'!T5,$H23&gt;='連携'!U5,$I23&gt;='連携'!V5,$J23&gt;='連携'!W5,$K23&gt;='連携'!X5,$L23&gt;='連携'!Y5,$M23&gt;='連携'!Z5),1,0)</f>
        <v>0</v>
      </c>
      <c r="T24" s="4">
        <f>IF(AND($G23&gt;='連携'!AB5,$H23&gt;='連携'!AC5,$I23&gt;='連携'!AD5,$J23&gt;='連携'!AE5,$K23&gt;='連携'!AF5,$L23&gt;='連携'!AG5,$M23&gt;='連携'!AH5),1,0)</f>
        <v>0</v>
      </c>
      <c r="U24" s="4">
        <f>IF(AND($G23&gt;='連携'!AJ5,$H23&gt;='連携'!AK5,$I23&gt;='連携'!AL5,$J23&gt;='連携'!AM5,$K23&gt;='連携'!AN5,$L23&gt;='連携'!AO5,$M23&gt;='連携'!AP5),1,0)</f>
        <v>0</v>
      </c>
    </row>
    <row r="25" spans="1:21" ht="12.75">
      <c r="A25" s="23"/>
      <c r="B25" s="23"/>
      <c r="C25" s="23"/>
      <c r="D25" s="23"/>
      <c r="E25" s="23"/>
      <c r="F25" s="23"/>
      <c r="G25" s="4">
        <f>G24-$Q25*'連携'!D6-$R25*'連携'!L6-$S25*'連携'!T6-$T25*'連携'!AB6-$U25*'連携'!AJ6</f>
        <v>14</v>
      </c>
      <c r="H25" s="4">
        <f>H24-$Q25*'連携'!E6-$R25*'連携'!M6-$S25*'連携'!U6-$T25*'連携'!AC6-$U25*'連携'!AK6</f>
        <v>10</v>
      </c>
      <c r="I25" s="4">
        <f>I24-$Q25*'連携'!F6-$R25*'連携'!N6-$S25*'連携'!V6-$T25*'連携'!AD6-$U25*'連携'!AL6</f>
        <v>14</v>
      </c>
      <c r="J25" s="4">
        <f>J24-$Q25*'連携'!G6-$R25*'連携'!O6-$S25*'連携'!W6-$T25*'連携'!AE6-$U25*'連携'!AM6</f>
        <v>13</v>
      </c>
      <c r="K25" s="4">
        <f>K24-$Q25*'連携'!H6-$R25*'連携'!P6-$S25*'連携'!X6-$T25*'連携'!AF6-$U25*'連携'!AN6</f>
        <v>14</v>
      </c>
      <c r="L25" s="4">
        <f>L24-$Q25*'連携'!I6-$R25*'連携'!Q6-$S25*'連携'!Y6-$T25*'連携'!AG6-$U25*'連携'!AO6</f>
        <v>5</v>
      </c>
      <c r="M25" s="4">
        <f>M24-$Q25*'連携'!J6-$R25*'連携'!R6-$S25*'連携'!Z6-$T25*'連携'!AH6-$U25*'連携'!AP6</f>
        <v>0</v>
      </c>
      <c r="N25" s="4">
        <f>IF(AND(SUM($Q25:$U25)=1,'連携'!B6&gt;0),'連携'!B6,"")</f>
      </c>
      <c r="O25" s="4">
        <f>IF(AND(SUM($Q25:$U25)=1,'連携'!C6&gt;0),'連携'!C6,"")</f>
      </c>
      <c r="P25" s="4" t="str">
        <f>'連携'!A6</f>
        <v>光○超抱守</v>
      </c>
      <c r="Q25" s="4">
        <f>IF(AND($G24&gt;='連携'!D6,$H24&gt;='連携'!E6,$I24&gt;='連携'!F6,$J24&gt;='連携'!G6,$K24&gt;='連携'!H6,$L24&gt;='連携'!I6,$M24&gt;='連携'!J6),1,0)</f>
        <v>0</v>
      </c>
      <c r="R25" s="4">
        <f>IF(AND($G24&gt;='連携'!L6,$H24&gt;='連携'!M6,$I24&gt;='連携'!N6,$J24&gt;='連携'!O6,$K24&gt;='連携'!P6,$L24&gt;='連携'!Q6,$M24&gt;='連携'!R6),1,0)</f>
        <v>0</v>
      </c>
      <c r="S25" s="4">
        <f>IF(AND($G24&gt;='連携'!T6,$H24&gt;='連携'!U6,$I24&gt;='連携'!V6,$J24&gt;='連携'!W6,$K24&gt;='連携'!X6,$L24&gt;='連携'!Y6,$M24&gt;='連携'!Z6),1,0)</f>
        <v>0</v>
      </c>
      <c r="T25" s="4">
        <f>IF(AND($G24&gt;='連携'!AB6,$H24&gt;='連携'!AC6,$I24&gt;='連携'!AD6,$J24&gt;='連携'!AE6,$K24&gt;='連携'!AF6,$L24&gt;='連携'!AG6,$M24&gt;='連携'!AH6),1,0)</f>
        <v>0</v>
      </c>
      <c r="U25" s="4">
        <f>IF(AND($G24&gt;='連携'!AJ6,$H24&gt;='連携'!AK6,$I24&gt;='連携'!AL6,$J24&gt;='連携'!AM6,$K24&gt;='連携'!AN6,$L24&gt;='連携'!AO6,$M24&gt;='連携'!AP6),1,0)</f>
        <v>0</v>
      </c>
    </row>
    <row r="26" spans="1:21" ht="12.75">
      <c r="A26" s="23" t="s">
        <v>233</v>
      </c>
      <c r="B26" s="23"/>
      <c r="C26" s="23"/>
      <c r="D26" s="23"/>
      <c r="E26" s="23"/>
      <c r="F26" s="23"/>
      <c r="G26" s="4">
        <f>G25-$Q26*'連携'!D7-$R26*'連携'!L7-$S26*'連携'!T7-$T26*'連携'!AB7-$U26*'連携'!AJ7</f>
        <v>14</v>
      </c>
      <c r="H26" s="4">
        <f>H25-$Q26*'連携'!E7-$R26*'連携'!M7-$S26*'連携'!U7-$T26*'連携'!AC7-$U26*'連携'!AK7</f>
        <v>10</v>
      </c>
      <c r="I26" s="4">
        <f>I25-$Q26*'連携'!F7-$R26*'連携'!N7-$S26*'連携'!V7-$T26*'連携'!AD7-$U26*'連携'!AL7</f>
        <v>14</v>
      </c>
      <c r="J26" s="4">
        <f>J25-$Q26*'連携'!G7-$R26*'連携'!O7-$S26*'連携'!W7-$T26*'連携'!AE7-$U26*'連携'!AM7</f>
        <v>13</v>
      </c>
      <c r="K26" s="4">
        <f>K25-$Q26*'連携'!H7-$R26*'連携'!P7-$S26*'連携'!X7-$T26*'連携'!AF7-$U26*'連携'!AN7</f>
        <v>14</v>
      </c>
      <c r="L26" s="4">
        <f>L25-$Q26*'連携'!I7-$R26*'連携'!Q7-$S26*'連携'!Y7-$T26*'連携'!AG7-$U26*'連携'!AO7</f>
        <v>5</v>
      </c>
      <c r="M26" s="4">
        <f>M25-$Q26*'連携'!J7-$R26*'連携'!R7-$S26*'連携'!Z7-$T26*'連携'!AH7-$U26*'連携'!AP7</f>
        <v>0</v>
      </c>
      <c r="N26" s="4">
        <f>IF(AND(SUM($Q26:$U26)=1,'連携'!B7&gt;0),'連携'!B7,"")</f>
      </c>
      <c r="O26" s="4">
        <f>IF(AND(SUM($Q26:$U26)=1,'連携'!C7&gt;0),'連携'!C7,"")</f>
      </c>
      <c r="P26" s="4" t="str">
        <f>'連携'!A7</f>
        <v>闇○超侵壊</v>
      </c>
      <c r="Q26" s="4">
        <f>IF(AND($G25&gt;='連携'!D7,$H25&gt;='連携'!E7,$I25&gt;='連携'!F7,$J25&gt;='連携'!G7,$K25&gt;='連携'!H7,$L25&gt;='連携'!I7,$M25&gt;='連携'!J7),1,0)</f>
        <v>0</v>
      </c>
      <c r="R26" s="4">
        <f>IF(AND($G25&gt;='連携'!L7,$H25&gt;='連携'!M7,$I25&gt;='連携'!N7,$J25&gt;='連携'!O7,$K25&gt;='連携'!P7,$L25&gt;='連携'!Q7,$M25&gt;='連携'!R7),1,0)</f>
        <v>0</v>
      </c>
      <c r="S26" s="4">
        <f>IF(AND($G25&gt;='連携'!T7,$H25&gt;='連携'!U7,$I25&gt;='連携'!V7,$J25&gt;='連携'!W7,$K25&gt;='連携'!X7,$L25&gt;='連携'!Y7,$M25&gt;='連携'!Z7),1,0)</f>
        <v>0</v>
      </c>
      <c r="T26" s="4">
        <f>IF(AND($G25&gt;='連携'!AB7,$H25&gt;='連携'!AC7,$I25&gt;='連携'!AD7,$J25&gt;='連携'!AE7,$K25&gt;='連携'!AF7,$L25&gt;='連携'!AG7,$M25&gt;='連携'!AH7),1,0)</f>
        <v>0</v>
      </c>
      <c r="U26" s="4">
        <f>IF(AND($G25&gt;='連携'!AJ7,$H25&gt;='連携'!AK7,$I25&gt;='連携'!AL7,$J25&gt;='連携'!AM7,$K25&gt;='連携'!AN7,$L25&gt;='連携'!AO7,$M25&gt;='連携'!AP7),1,0)</f>
        <v>0</v>
      </c>
    </row>
    <row r="27" spans="1:17" ht="12.75">
      <c r="A27" s="23" t="s">
        <v>234</v>
      </c>
      <c r="B27" s="23"/>
      <c r="C27" s="23"/>
      <c r="D27" s="23"/>
      <c r="E27" s="23"/>
      <c r="F27" s="23"/>
      <c r="G27" s="4">
        <f>G26-$Q27*'連携'!D8-$R27*'連携'!L8-$S27*'連携'!T8-$T27*'連携'!AB8-$U27*'連携'!AJ8</f>
        <v>6</v>
      </c>
      <c r="H27" s="4">
        <f>H26-$Q27*'連携'!E8-$R27*'連携'!M8-$S27*'連携'!U8-$T27*'連携'!AC8-$U27*'連携'!AK8</f>
        <v>2</v>
      </c>
      <c r="I27" s="4">
        <f>I26-$Q27*'連携'!F8-$R27*'連携'!N8-$S27*'連携'!V8-$T27*'連携'!AD8-$U27*'連携'!AL8</f>
        <v>6</v>
      </c>
      <c r="J27" s="4">
        <f>J26-$Q27*'連携'!G8-$R27*'連携'!O8-$S27*'連携'!W8-$T27*'連携'!AE8-$U27*'連携'!AM8</f>
        <v>5</v>
      </c>
      <c r="K27" s="4">
        <f>K26-$Q27*'連携'!H8-$R27*'連携'!P8-$S27*'連携'!X8-$T27*'連携'!AF8-$U27*'連携'!AN8</f>
        <v>6</v>
      </c>
      <c r="L27" s="4">
        <f>L26-$Q27*'連携'!I8-$R27*'連携'!Q8-$S27*'連携'!Y8-$T27*'連携'!AG8-$U27*'連携'!AO8</f>
        <v>5</v>
      </c>
      <c r="M27" s="4">
        <f>M26-$Q27*'連携'!J8-$R27*'連携'!R8-$S27*'連携'!Z8-$T27*'連携'!AH8-$U27*'連携'!AP8</f>
        <v>0</v>
      </c>
      <c r="N27" s="4">
        <f>IF(AND(SUM($Q27:$U27)=1,'連携'!B8&gt;0),'連携'!B8,"")</f>
      </c>
      <c r="O27" s="4">
        <f>IF(AND(SUM($Q27:$U27)=1,'連携'!C8&gt;0),'連携'!C8,"")</f>
      </c>
      <c r="P27" s="4" t="str">
        <f>'連携'!A8</f>
        <v>森羅万象ノ理</v>
      </c>
      <c r="Q27" s="4">
        <f>IF(AND($G26&gt;='連携'!D8,$H26&gt;='連携'!E8,$I26&gt;='連携'!F8,$J26&gt;='連携'!G8,$K26&gt;='連携'!H8,$L26&gt;='連携'!I8,$M26&gt;='連携'!J8),1,0)</f>
        <v>1</v>
      </c>
    </row>
    <row r="28" spans="1:21" ht="12.75">
      <c r="A28" s="23"/>
      <c r="B28" s="23"/>
      <c r="C28" s="23"/>
      <c r="D28" s="23"/>
      <c r="E28" s="23"/>
      <c r="F28" s="23"/>
      <c r="G28" s="4">
        <f>G27-$Q28*'連携'!D9-$R28*'連携'!L9-$S28*'連携'!T9-$T28*'連携'!AB9-$U28*'連携'!AJ9</f>
        <v>6</v>
      </c>
      <c r="H28" s="4">
        <f>H27-$Q28*'連携'!E9-$R28*'連携'!M9-$S28*'連携'!U9-$T28*'連携'!AC9-$U28*'連携'!AK9</f>
        <v>2</v>
      </c>
      <c r="I28" s="4">
        <f>I27-$Q28*'連携'!F9-$R28*'連携'!N9-$S28*'連携'!V9-$T28*'連携'!AD9-$U28*'連携'!AL9</f>
        <v>6</v>
      </c>
      <c r="J28" s="4">
        <f>J27-$Q28*'連携'!G9-$R28*'連携'!O9-$S28*'連携'!W9-$T28*'連携'!AE9-$U28*'連携'!AM9</f>
        <v>5</v>
      </c>
      <c r="K28" s="4">
        <f>K27-$Q28*'連携'!H9-$R28*'連携'!P9-$S28*'連携'!X9-$T28*'連携'!AF9-$U28*'連携'!AN9</f>
        <v>6</v>
      </c>
      <c r="L28" s="4">
        <f>L27-$Q28*'連携'!I9-$R28*'連携'!Q9-$S28*'連携'!Y9-$T28*'連携'!AG9-$U28*'連携'!AO9</f>
        <v>5</v>
      </c>
      <c r="M28" s="4">
        <f>M27-$Q28*'連携'!J9-$R28*'連携'!R9-$S28*'連携'!Z9-$T28*'連携'!AH9-$U28*'連携'!AP9</f>
        <v>0</v>
      </c>
      <c r="N28" s="4">
        <f>IF(AND(SUM($Q28:$U28)=1,'連携'!B9&gt;0),'連携'!B9,"")</f>
      </c>
      <c r="O28" s="4">
        <f>IF(AND(SUM($Q28:$U28)=1,'連携'!C9&gt;0),'連携'!C9,"")</f>
      </c>
      <c r="P28" s="4" t="str">
        <f>'連携'!A9</f>
        <v>光◯抱守 </v>
      </c>
      <c r="Q28" s="4">
        <f>IF(AND($G27&gt;='連携'!D9,$H27&gt;='連携'!E9,$I27&gt;='連携'!F9,$J27&gt;='連携'!G9,$K27&gt;='連携'!H9,$L27&gt;='連携'!I9,$M27&gt;='連携'!J9),1,0)</f>
        <v>0</v>
      </c>
      <c r="R28" s="4">
        <f>IF(AND($G27&gt;='連携'!L9,$H27&gt;='連携'!M9,$I27&gt;='連携'!N9,$J27&gt;='連携'!O9,$K27&gt;='連携'!P9,$L27&gt;='連携'!Q9,$M27&gt;='連携'!R9),1,0)</f>
        <v>0</v>
      </c>
      <c r="S28" s="4">
        <f>IF(AND($G27&gt;='連携'!T9,$H27&gt;='連携'!U9,$I27&gt;='連携'!V9,$J27&gt;='連携'!W9,$K27&gt;='連携'!X9,$L27&gt;='連携'!Y9,$M27&gt;='連携'!Z9),1,0)</f>
        <v>0</v>
      </c>
      <c r="T28" s="4">
        <f>IF(AND($G27&gt;='連携'!AB9,$H27&gt;='連携'!AC9,$I27&gt;='連携'!AD9,$J27&gt;='連携'!AE9,$K27&gt;='連携'!AF9,$L27&gt;='連携'!AG9,$M27&gt;='連携'!AH9),1,0)</f>
        <v>0</v>
      </c>
      <c r="U28" s="4">
        <f>IF(AND($G27&gt;='連携'!AJ9,$H27&gt;='連携'!AK9,$I27&gt;='連携'!AL9,$J27&gt;='連携'!AM9,$K27&gt;='連携'!AN9,$L27&gt;='連携'!AO9,$M27&gt;='連携'!AP9),1,0)</f>
        <v>0</v>
      </c>
    </row>
    <row r="29" spans="1:21" ht="12.75">
      <c r="A29" s="23" t="s">
        <v>235</v>
      </c>
      <c r="B29" s="23"/>
      <c r="C29" s="23"/>
      <c r="D29" s="23"/>
      <c r="E29" s="23"/>
      <c r="F29" s="23"/>
      <c r="G29" s="4">
        <f>G28-$Q29*'連携'!D10-$R29*'連携'!L10-$S29*'連携'!T10-$T29*'連携'!AB10-$U29*'連携'!AJ10</f>
        <v>6</v>
      </c>
      <c r="H29" s="4">
        <f>H28-$Q29*'連携'!E10-$R29*'連携'!M10-$S29*'連携'!U10-$T29*'連携'!AC10-$U29*'連携'!AK10</f>
        <v>2</v>
      </c>
      <c r="I29" s="4">
        <f>I28-$Q29*'連携'!F10-$R29*'連携'!N10-$S29*'連携'!V10-$T29*'連携'!AD10-$U29*'連携'!AL10</f>
        <v>6</v>
      </c>
      <c r="J29" s="4">
        <f>J28-$Q29*'連携'!G10-$R29*'連携'!O10-$S29*'連携'!W10-$T29*'連携'!AE10-$U29*'連携'!AM10</f>
        <v>5</v>
      </c>
      <c r="K29" s="4">
        <f>K28-$Q29*'連携'!H10-$R29*'連携'!P10-$S29*'連携'!X10-$T29*'連携'!AF10-$U29*'連携'!AN10</f>
        <v>6</v>
      </c>
      <c r="L29" s="4">
        <f>L28-$Q29*'連携'!I10-$R29*'連携'!Q10-$S29*'連携'!Y10-$T29*'連携'!AG10-$U29*'連携'!AO10</f>
        <v>5</v>
      </c>
      <c r="M29" s="4">
        <f>M28-$Q29*'連携'!J10-$R29*'連携'!R10-$S29*'連携'!Z10-$T29*'連携'!AH10-$U29*'連携'!AP10</f>
        <v>0</v>
      </c>
      <c r="N29" s="4">
        <f>IF(AND(SUM($Q29:$U29)=1,'連携'!B10&gt;0),'連携'!B10,"")</f>
      </c>
      <c r="O29" s="4">
        <f>IF(AND(SUM($Q29:$U29)=1,'連携'!C10&gt;0),'連携'!C10,"")</f>
      </c>
      <c r="P29" s="4" t="str">
        <f>'連携'!A10</f>
        <v>闇○侵壊</v>
      </c>
      <c r="Q29" s="4">
        <f>IF(AND($G28&gt;='連携'!D10,$H28&gt;='連携'!E10,$I28&gt;='連携'!F10,$J28&gt;='連携'!G10,$K28&gt;='連携'!H10,$L28&gt;='連携'!I10,$M28&gt;='連携'!J10),1,0)</f>
        <v>0</v>
      </c>
      <c r="R29" s="4">
        <f>IF(AND($G28&gt;='連携'!L10,$H28&gt;='連携'!M10,$I28&gt;='連携'!N10,$J28&gt;='連携'!O10,$K28&gt;='連携'!P10,$L28&gt;='連携'!Q10,$M28&gt;='連携'!R10),1,0)</f>
        <v>0</v>
      </c>
      <c r="S29" s="4">
        <f>IF(AND($G28&gt;='連携'!T10,$H28&gt;='連携'!U10,$I28&gt;='連携'!V10,$J28&gt;='連携'!W10,$K28&gt;='連携'!X10,$L28&gt;='連携'!Y10,$M28&gt;='連携'!Z10),1,0)</f>
        <v>0</v>
      </c>
      <c r="T29" s="4">
        <f>IF(AND($G28&gt;='連携'!AB10,$H28&gt;='連携'!AC10,$I28&gt;='連携'!AD10,$J28&gt;='連携'!AE10,$K28&gt;='連携'!AF10,$L28&gt;='連携'!AG10,$M28&gt;='連携'!AH10),1,0)</f>
        <v>0</v>
      </c>
      <c r="U29" s="4">
        <f>IF(AND($G28&gt;='連携'!AJ10,$H28&gt;='連携'!AK10,$I28&gt;='連携'!AL10,$J28&gt;='連携'!AM10,$K28&gt;='連携'!AN10,$L28&gt;='連携'!AO10,$M28&gt;='連携'!AP10),1,0)</f>
        <v>0</v>
      </c>
    </row>
    <row r="30" spans="1:17" ht="12.75">
      <c r="A30" s="23" t="s">
        <v>236</v>
      </c>
      <c r="B30" s="23"/>
      <c r="C30" s="23"/>
      <c r="D30" s="23"/>
      <c r="E30" s="23"/>
      <c r="F30" s="23"/>
      <c r="G30" s="4">
        <f>G29-$Q30*'連携'!D11-$R30*'連携'!L11-$S30*'連携'!T11-$T30*'連携'!AB11-$U30*'連携'!AJ11</f>
        <v>6</v>
      </c>
      <c r="H30" s="4">
        <f>H29-$Q30*'連携'!E11-$R30*'連携'!M11-$S30*'連携'!U11-$T30*'連携'!AC11-$U30*'連携'!AK11</f>
        <v>2</v>
      </c>
      <c r="I30" s="4">
        <f>I29-$Q30*'連携'!F11-$R30*'連携'!N11-$S30*'連携'!V11-$T30*'連携'!AD11-$U30*'連携'!AL11</f>
        <v>6</v>
      </c>
      <c r="J30" s="4">
        <f>J29-$Q30*'連携'!G11-$R30*'連携'!O11-$S30*'連携'!W11-$T30*'連携'!AE11-$U30*'連携'!AM11</f>
        <v>5</v>
      </c>
      <c r="K30" s="4">
        <f>K29-$Q30*'連携'!H11-$R30*'連携'!P11-$S30*'連携'!X11-$T30*'連携'!AF11-$U30*'連携'!AN11</f>
        <v>6</v>
      </c>
      <c r="L30" s="4">
        <f>L29-$Q30*'連携'!I11-$R30*'連携'!Q11-$S30*'連携'!Y11-$T30*'連携'!AG11-$U30*'連携'!AO11</f>
        <v>5</v>
      </c>
      <c r="M30" s="4">
        <f>M29-$Q30*'連携'!J11-$R30*'連携'!R11-$S30*'連携'!Z11-$T30*'連携'!AH11-$U30*'連携'!AP11</f>
        <v>0</v>
      </c>
      <c r="N30" s="4">
        <f>IF(AND(SUM($Q30:$U30)=1,'連携'!B11&gt;0),'連携'!B11,"")</f>
      </c>
      <c r="O30" s="4">
        <f>IF(AND(SUM($Q30:$U30)=1,'連携'!C11&gt;0),'連携'!C11,"")</f>
      </c>
      <c r="P30" s="4" t="str">
        <f>'連携'!A11</f>
        <v>宝春ノ光歌 </v>
      </c>
      <c r="Q30" s="4">
        <f>IF(AND($G29&gt;='連携'!D11,$H29&gt;='連携'!E11,$I29&gt;='連携'!F11,$J29&gt;='連携'!G11,$K29&gt;='連携'!H11,$L29&gt;='連携'!I11,$M29&gt;='連携'!J11),1,0)</f>
        <v>0</v>
      </c>
    </row>
    <row r="31" spans="1:17" ht="12.75">
      <c r="A31" s="23"/>
      <c r="B31" s="23"/>
      <c r="C31" s="23"/>
      <c r="D31" s="23"/>
      <c r="E31" s="23"/>
      <c r="F31" s="23"/>
      <c r="G31" s="4">
        <f>G30-$Q31*'連携'!D12-$R31*'連携'!L12-$S31*'連携'!T12-$T31*'連携'!AB12-$U31*'連携'!AJ12</f>
        <v>2</v>
      </c>
      <c r="H31" s="4">
        <f>H30-$Q31*'連携'!E12-$R31*'連携'!M12-$S31*'連携'!U12-$T31*'連携'!AC12-$U31*'連携'!AK12</f>
        <v>2</v>
      </c>
      <c r="I31" s="4">
        <f>I30-$Q31*'連携'!F12-$R31*'連携'!N12-$S31*'連携'!V12-$T31*'連携'!AD12-$U31*'連携'!AL12</f>
        <v>2</v>
      </c>
      <c r="J31" s="4">
        <f>J30-$Q31*'連携'!G12-$R31*'連携'!O12-$S31*'連携'!W12-$T31*'連携'!AE12-$U31*'連携'!AM12</f>
        <v>1</v>
      </c>
      <c r="K31" s="4">
        <f>K30-$Q31*'連携'!H12-$R31*'連携'!P12-$S31*'連携'!X12-$T31*'連携'!AF12-$U31*'連携'!AN12</f>
        <v>6</v>
      </c>
      <c r="L31" s="4">
        <f>L30-$Q31*'連携'!I12-$R31*'連携'!Q12-$S31*'連携'!Y12-$T31*'連携'!AG12-$U31*'連携'!AO12</f>
        <v>1</v>
      </c>
      <c r="M31" s="4">
        <f>M30-$Q31*'連携'!J12-$R31*'連携'!R12-$S31*'連携'!Z12-$T31*'連携'!AH12-$U31*'連携'!AP12</f>
        <v>0</v>
      </c>
      <c r="N31" s="4">
        <f>IF(AND(SUM($Q31:$U31)=1,'連携'!B12&gt;0),'連携'!B12,"")</f>
      </c>
      <c r="O31" s="4">
        <f>IF(AND(SUM($Q31:$U31)=1,'連携'!C12&gt;0),'連携'!C12,"")</f>
      </c>
      <c r="P31" s="4" t="str">
        <f>'連携'!A12</f>
        <v>雅夏ノ光祭 </v>
      </c>
      <c r="Q31" s="4">
        <f>IF(AND($G30&gt;='連携'!D12,$H30&gt;='連携'!E12,$I30&gt;='連携'!F12,$J30&gt;='連携'!G12,$K30&gt;='連携'!H12,$L30&gt;='連携'!I12,$M30&gt;='連携'!J12),1,0)</f>
        <v>1</v>
      </c>
    </row>
    <row r="32" spans="1:17" ht="12.75">
      <c r="A32" s="23"/>
      <c r="B32" s="23"/>
      <c r="C32" s="23"/>
      <c r="D32" s="23"/>
      <c r="E32" s="23"/>
      <c r="F32" s="23"/>
      <c r="G32" s="4">
        <f>G31-$Q32*'連携'!D13-$R32*'連携'!L13-$S32*'連携'!T13-$T32*'連携'!AB13-$U32*'連携'!AJ13</f>
        <v>2</v>
      </c>
      <c r="H32" s="4">
        <f>H31-$Q32*'連携'!E13-$R32*'連携'!M13-$S32*'連携'!U13-$T32*'連携'!AC13-$U32*'連携'!AK13</f>
        <v>2</v>
      </c>
      <c r="I32" s="4">
        <f>I31-$Q32*'連携'!F13-$R32*'連携'!N13-$S32*'連携'!V13-$T32*'連携'!AD13-$U32*'連携'!AL13</f>
        <v>2</v>
      </c>
      <c r="J32" s="4">
        <f>J31-$Q32*'連携'!G13-$R32*'連携'!O13-$S32*'連携'!W13-$T32*'連携'!AE13-$U32*'連携'!AM13</f>
        <v>1</v>
      </c>
      <c r="K32" s="4">
        <f>K31-$Q32*'連携'!H13-$R32*'連携'!P13-$S32*'連携'!X13-$T32*'連携'!AF13-$U32*'連携'!AN13</f>
        <v>6</v>
      </c>
      <c r="L32" s="4">
        <f>L31-$Q32*'連携'!I13-$R32*'連携'!Q13-$S32*'連携'!Y13-$T32*'連携'!AG13-$U32*'連携'!AO13</f>
        <v>1</v>
      </c>
      <c r="M32" s="4">
        <f>M31-$Q32*'連携'!J13-$R32*'連携'!R13-$S32*'連携'!Z13-$T32*'連携'!AH13-$U32*'連携'!AP13</f>
        <v>0</v>
      </c>
      <c r="N32" s="4">
        <f>IF(AND(SUM($Q32:$U32)=1,'連携'!B13&gt;0),'連携'!B13,"")</f>
      </c>
      <c r="O32" s="4">
        <f>IF(AND(SUM($Q32:$U32)=1,'連携'!C13&gt;0),'連携'!C13,"")</f>
      </c>
      <c r="P32" s="4" t="str">
        <f>'連携'!A13</f>
        <v>深秋ノ光訪 </v>
      </c>
      <c r="Q32" s="4">
        <f>IF(AND($G31&gt;='連携'!D13,$H31&gt;='連携'!E13,$I31&gt;='連携'!F13,$J31&gt;='連携'!G13,$K31&gt;='連携'!H13,$L31&gt;='連携'!I13,$M31&gt;='連携'!J13),1,0)</f>
        <v>0</v>
      </c>
    </row>
    <row r="33" spans="1:17" ht="12.75">
      <c r="A33" s="24"/>
      <c r="B33" s="25"/>
      <c r="C33" s="25"/>
      <c r="D33" s="25"/>
      <c r="E33" s="25"/>
      <c r="F33" s="25"/>
      <c r="G33" s="4">
        <f>G32-$Q33*'連携'!D14-$R33*'連携'!L14-$S33*'連携'!T14-$T33*'連携'!AB14-$U33*'連携'!AJ14</f>
        <v>2</v>
      </c>
      <c r="H33" s="4">
        <f>H32-$Q33*'連携'!E14-$R33*'連携'!M14-$S33*'連携'!U14-$T33*'連携'!AC14-$U33*'連携'!AK14</f>
        <v>2</v>
      </c>
      <c r="I33" s="4">
        <f>I32-$Q33*'連携'!F14-$R33*'連携'!N14-$S33*'連携'!V14-$T33*'連携'!AD14-$U33*'連携'!AL14</f>
        <v>2</v>
      </c>
      <c r="J33" s="4">
        <f>J32-$Q33*'連携'!G14-$R33*'連携'!O14-$S33*'連携'!W14-$T33*'連携'!AE14-$U33*'連携'!AM14</f>
        <v>1</v>
      </c>
      <c r="K33" s="4">
        <f>K32-$Q33*'連携'!H14-$R33*'連携'!P14-$S33*'連携'!X14-$T33*'連携'!AF14-$U33*'連携'!AN14</f>
        <v>6</v>
      </c>
      <c r="L33" s="4">
        <f>L32-$Q33*'連携'!I14-$R33*'連携'!Q14-$S33*'連携'!Y14-$T33*'連携'!AG14-$U33*'連携'!AO14</f>
        <v>1</v>
      </c>
      <c r="M33" s="4">
        <f>M32-$Q33*'連携'!J14-$R33*'連携'!R14-$S33*'連携'!Z14-$T33*'連携'!AH14-$U33*'連携'!AP14</f>
        <v>0</v>
      </c>
      <c r="N33" s="4">
        <f>IF(AND(SUM($Q33:$U33)=1,'連携'!B14&gt;0),'連携'!B14,"")</f>
      </c>
      <c r="O33" s="4">
        <f>IF(AND(SUM($Q33:$U33)=1,'連携'!C14&gt;0),'連携'!C14,"")</f>
      </c>
      <c r="P33" s="4" t="str">
        <f>'連携'!A14</f>
        <v>静冬ノ光籠 </v>
      </c>
      <c r="Q33" s="4">
        <f>IF(AND($G32&gt;='連携'!D14,$H32&gt;='連携'!E14,$I32&gt;='連携'!F14,$J32&gt;='連携'!G14,$K32&gt;='連携'!H14,$L32&gt;='連携'!I14,$M32&gt;='連携'!J14),1,0)</f>
        <v>0</v>
      </c>
    </row>
    <row r="34" spans="1:17" ht="12.75">
      <c r="A34" s="26"/>
      <c r="B34" s="25"/>
      <c r="C34" s="25"/>
      <c r="D34" s="25"/>
      <c r="E34" s="25"/>
      <c r="F34" s="25"/>
      <c r="G34" s="4">
        <f>G33-$Q34*'連携'!D15-$R34*'連携'!L15-$S34*'連携'!T15-$T34*'連携'!AB15-$U34*'連携'!AJ15</f>
        <v>2</v>
      </c>
      <c r="H34" s="4">
        <f>H33-$Q34*'連携'!E15-$R34*'連携'!M15-$S34*'連携'!U15-$T34*'連携'!AC15-$U34*'連携'!AK15</f>
        <v>2</v>
      </c>
      <c r="I34" s="4">
        <f>I33-$Q34*'連携'!F15-$R34*'連携'!N15-$S34*'連携'!V15-$T34*'連携'!AD15-$U34*'連携'!AL15</f>
        <v>2</v>
      </c>
      <c r="J34" s="4">
        <f>J33-$Q34*'連携'!G15-$R34*'連携'!O15-$S34*'連携'!W15-$T34*'連携'!AE15-$U34*'連携'!AM15</f>
        <v>1</v>
      </c>
      <c r="K34" s="4">
        <f>K33-$Q34*'連携'!H15-$R34*'連携'!P15-$S34*'連携'!X15-$T34*'連携'!AF15-$U34*'連携'!AN15</f>
        <v>6</v>
      </c>
      <c r="L34" s="4">
        <f>L33-$Q34*'連携'!I15-$R34*'連携'!Q15-$S34*'連携'!Y15-$T34*'連携'!AG15-$U34*'連携'!AO15</f>
        <v>1</v>
      </c>
      <c r="M34" s="4">
        <f>M33-$Q34*'連携'!J15-$R34*'連携'!R15-$S34*'連携'!Z15-$T34*'連携'!AH15-$U34*'連携'!AP15</f>
        <v>0</v>
      </c>
      <c r="N34" s="4">
        <f>IF(AND(SUM($Q34:$U34)=1,'連携'!B15&gt;0),'連携'!B15,"")</f>
      </c>
      <c r="O34" s="4">
        <f>IF(AND(SUM($Q34:$U34)=1,'連携'!C15&gt;0),'連携'!C15,"")</f>
      </c>
      <c r="P34" s="4" t="str">
        <f>'連携'!A15</f>
        <v>宝春ノ闇歌 </v>
      </c>
      <c r="Q34" s="4">
        <f>IF(AND($G33&gt;='連携'!D15,$H33&gt;='連携'!E15,$I33&gt;='連携'!F15,$J33&gt;='連携'!G15,$K33&gt;='連携'!H15,$L33&gt;='連携'!I15,$M33&gt;='連携'!J15),1,0)</f>
        <v>0</v>
      </c>
    </row>
    <row r="35" spans="1:17" ht="12.75">
      <c r="A35" s="26"/>
      <c r="B35" s="25"/>
      <c r="C35" s="25"/>
      <c r="D35" s="25"/>
      <c r="E35" s="25"/>
      <c r="F35" s="25"/>
      <c r="G35" s="4">
        <f>G34-$Q35*'連携'!D16-$R35*'連携'!L16-$S35*'連携'!T16-$T35*'連携'!AB16-$U35*'連携'!AJ16</f>
        <v>2</v>
      </c>
      <c r="H35" s="4">
        <f>H34-$Q35*'連携'!E16-$R35*'連携'!M16-$S35*'連携'!U16-$T35*'連携'!AC16-$U35*'連携'!AK16</f>
        <v>2</v>
      </c>
      <c r="I35" s="4">
        <f>I34-$Q35*'連携'!F16-$R35*'連携'!N16-$S35*'連携'!V16-$T35*'連携'!AD16-$U35*'連携'!AL16</f>
        <v>2</v>
      </c>
      <c r="J35" s="4">
        <f>J34-$Q35*'連携'!G16-$R35*'連携'!O16-$S35*'連携'!W16-$T35*'連携'!AE16-$U35*'連携'!AM16</f>
        <v>1</v>
      </c>
      <c r="K35" s="4">
        <f>K34-$Q35*'連携'!H16-$R35*'連携'!P16-$S35*'連携'!X16-$T35*'連携'!AF16-$U35*'連携'!AN16</f>
        <v>6</v>
      </c>
      <c r="L35" s="4">
        <f>L34-$Q35*'連携'!I16-$R35*'連携'!Q16-$S35*'連携'!Y16-$T35*'連携'!AG16-$U35*'連携'!AO16</f>
        <v>1</v>
      </c>
      <c r="M35" s="4">
        <f>M34-$Q35*'連携'!J16-$R35*'連携'!R16-$S35*'連携'!Z16-$T35*'連携'!AH16-$U35*'連携'!AP16</f>
        <v>0</v>
      </c>
      <c r="N35" s="4">
        <f>IF(AND(SUM($Q35:$U35)=1,'連携'!B16&gt;0),'連携'!B16,"")</f>
      </c>
      <c r="O35" s="4">
        <f>IF(AND(SUM($Q35:$U35)=1,'連携'!C16&gt;0),'連携'!C16,"")</f>
      </c>
      <c r="P35" s="4" t="str">
        <f>'連携'!A16</f>
        <v>雅夏ノ闇祭 </v>
      </c>
      <c r="Q35" s="4">
        <f>IF(AND($G34&gt;='連携'!D16,$H34&gt;='連携'!E16,$I34&gt;='連携'!F16,$J34&gt;='連携'!G16,$K34&gt;='連携'!H16,$L34&gt;='連携'!I16,$M34&gt;='連携'!J16),1,0)</f>
        <v>0</v>
      </c>
    </row>
    <row r="36" spans="1:17" ht="12.75">
      <c r="A36" s="26"/>
      <c r="B36" s="25"/>
      <c r="C36" s="25"/>
      <c r="D36" s="25"/>
      <c r="E36" s="25"/>
      <c r="F36" s="25"/>
      <c r="G36" s="4">
        <f>G35-$Q36*'連携'!D17-$R36*'連携'!L17-$S36*'連携'!T17-$T36*'連携'!AB17-$U36*'連携'!AJ17</f>
        <v>2</v>
      </c>
      <c r="H36" s="4">
        <f>H35-$Q36*'連携'!E17-$R36*'連携'!M17-$S36*'連携'!U17-$T36*'連携'!AC17-$U36*'連携'!AK17</f>
        <v>2</v>
      </c>
      <c r="I36" s="4">
        <f>I35-$Q36*'連携'!F17-$R36*'連携'!N17-$S36*'連携'!V17-$T36*'連携'!AD17-$U36*'連携'!AL17</f>
        <v>2</v>
      </c>
      <c r="J36" s="4">
        <f>J35-$Q36*'連携'!G17-$R36*'連携'!O17-$S36*'連携'!W17-$T36*'連携'!AE17-$U36*'連携'!AM17</f>
        <v>1</v>
      </c>
      <c r="K36" s="4">
        <f>K35-$Q36*'連携'!H17-$R36*'連携'!P17-$S36*'連携'!X17-$T36*'連携'!AF17-$U36*'連携'!AN17</f>
        <v>6</v>
      </c>
      <c r="L36" s="4">
        <f>L35-$Q36*'連携'!I17-$R36*'連携'!Q17-$S36*'連携'!Y17-$T36*'連携'!AG17-$U36*'連携'!AO17</f>
        <v>1</v>
      </c>
      <c r="M36" s="4">
        <f>M35-$Q36*'連携'!J17-$R36*'連携'!R17-$S36*'連携'!Z17-$T36*'連携'!AH17-$U36*'連携'!AP17</f>
        <v>0</v>
      </c>
      <c r="N36" s="4">
        <f>IF(AND(SUM($Q36:$U36)=1,'連携'!B17&gt;0),'連携'!B17,"")</f>
      </c>
      <c r="O36" s="4">
        <f>IF(AND(SUM($Q36:$U36)=1,'連携'!C17&gt;0),'連携'!C17,"")</f>
      </c>
      <c r="P36" s="4" t="str">
        <f>'連携'!A17</f>
        <v>深秋ノ闇訪 </v>
      </c>
      <c r="Q36" s="4">
        <f>IF(AND($G35&gt;='連携'!D17,$H35&gt;='連携'!E17,$I35&gt;='連携'!F17,$J35&gt;='連携'!G17,$K35&gt;='連携'!H17,$L35&gt;='連携'!I17,$M35&gt;='連携'!J17),1,0)</f>
        <v>0</v>
      </c>
    </row>
    <row r="37" spans="1:17" ht="12.75">
      <c r="A37" s="26"/>
      <c r="B37" s="25"/>
      <c r="C37" s="25"/>
      <c r="D37" s="25"/>
      <c r="E37" s="25"/>
      <c r="F37" s="25"/>
      <c r="G37" s="4">
        <f>G36-$Q37*'連携'!D18-$R37*'連携'!L18-$S37*'連携'!T18-$T37*'連携'!AB18-$U37*'連携'!AJ18</f>
        <v>2</v>
      </c>
      <c r="H37" s="4">
        <f>H36-$Q37*'連携'!E18-$R37*'連携'!M18-$S37*'連携'!U18-$T37*'連携'!AC18-$U37*'連携'!AK18</f>
        <v>2</v>
      </c>
      <c r="I37" s="4">
        <f>I36-$Q37*'連携'!F18-$R37*'連携'!N18-$S37*'連携'!V18-$T37*'連携'!AD18-$U37*'連携'!AL18</f>
        <v>2</v>
      </c>
      <c r="J37" s="4">
        <f>J36-$Q37*'連携'!G18-$R37*'連携'!O18-$S37*'連携'!W18-$T37*'連携'!AE18-$U37*'連携'!AM18</f>
        <v>1</v>
      </c>
      <c r="K37" s="4">
        <f>K36-$Q37*'連携'!H18-$R37*'連携'!P18-$S37*'連携'!X18-$T37*'連携'!AF18-$U37*'連携'!AN18</f>
        <v>6</v>
      </c>
      <c r="L37" s="4">
        <f>L36-$Q37*'連携'!I18-$R37*'連携'!Q18-$S37*'連携'!Y18-$T37*'連携'!AG18-$U37*'連携'!AO18</f>
        <v>1</v>
      </c>
      <c r="M37" s="4">
        <f>M36-$Q37*'連携'!J18-$R37*'連携'!R18-$S37*'連携'!Z18-$T37*'連携'!AH18-$U37*'連携'!AP18</f>
        <v>0</v>
      </c>
      <c r="N37" s="4">
        <f>IF(AND(SUM($Q37:$U37)=1,'連携'!B18&gt;0),'連携'!B18,"")</f>
      </c>
      <c r="O37" s="4">
        <f>IF(AND(SUM($Q37:$U37)=1,'連携'!C18&gt;0),'連携'!C18,"")</f>
        <v>0</v>
      </c>
      <c r="P37" s="4" t="str">
        <f>'連携'!A18</f>
        <v>静冬ノ闇籠 </v>
      </c>
      <c r="Q37" s="4">
        <f>IF(AND($G36&gt;='連携'!D18,$H36&gt;='連携'!E18,$I36&gt;='連携'!F18,$J36&gt;='連携'!G18,$K36&gt;='連携'!H18,$L36&gt;='連携'!I18,$M36&gt;='連携'!J18),1,0)</f>
        <v>0</v>
      </c>
    </row>
    <row r="38" spans="1:17" ht="12.75">
      <c r="A38" s="26"/>
      <c r="B38" s="25"/>
      <c r="C38" s="25"/>
      <c r="D38" s="25"/>
      <c r="E38" s="25"/>
      <c r="F38" s="25"/>
      <c r="G38" s="4">
        <f>G37-$Q38*'連携'!D19-$R38*'連携'!L19-$S38*'連携'!T19-$T38*'連携'!AB19-$U38*'連携'!AJ19</f>
        <v>2</v>
      </c>
      <c r="H38" s="4">
        <f>H37-$Q38*'連携'!E19-$R38*'連携'!M19-$S38*'連携'!U19-$T38*'連携'!AC19-$U38*'連携'!AK19</f>
        <v>2</v>
      </c>
      <c r="I38" s="4">
        <f>I37-$Q38*'連携'!F19-$R38*'連携'!N19-$S38*'連携'!V19-$T38*'連携'!AD19-$U38*'連携'!AL19</f>
        <v>2</v>
      </c>
      <c r="J38" s="4">
        <f>J37-$Q38*'連携'!G19-$R38*'連携'!O19-$S38*'連携'!W19-$T38*'連携'!AE19-$U38*'連携'!AM19</f>
        <v>1</v>
      </c>
      <c r="K38" s="4">
        <f>K37-$Q38*'連携'!H19-$R38*'連携'!P19-$S38*'連携'!X19-$T38*'連携'!AF19-$U38*'連携'!AN19</f>
        <v>6</v>
      </c>
      <c r="L38" s="4">
        <f>L37-$Q38*'連携'!I19-$R38*'連携'!Q19-$S38*'連携'!Y19-$T38*'連携'!AG19-$U38*'連携'!AO19</f>
        <v>1</v>
      </c>
      <c r="M38" s="4">
        <f>M37-$Q38*'連携'!J19-$R38*'連携'!R19-$S38*'連携'!Z19-$T38*'連携'!AH19-$U38*'連携'!AP19</f>
        <v>0</v>
      </c>
      <c r="N38" s="4">
        <f>IF(AND(SUM($Q38:$U38)=1,'連携'!B19&gt;0),'連携'!B19,"")</f>
      </c>
      <c r="O38" s="4">
        <f>IF(AND(SUM($Q38:$U38)=1,'連携'!C19&gt;0),'連携'!C19,"")</f>
      </c>
      <c r="P38" s="4" t="str">
        <f>'連携'!A19</f>
        <v>天光神来波 </v>
      </c>
      <c r="Q38" s="4">
        <f>IF(AND($G37&gt;='連携'!D19,$H37&gt;='連携'!E19,$I37&gt;='連携'!F19,$J37&gt;='連携'!G19,$K37&gt;='連携'!H19,$L37&gt;='連携'!I19,$M37&gt;='連携'!J19),1,0)</f>
        <v>0</v>
      </c>
    </row>
    <row r="39" spans="1:17" ht="12.75">
      <c r="A39" s="26"/>
      <c r="B39" s="25"/>
      <c r="C39" s="25"/>
      <c r="D39" s="25"/>
      <c r="E39" s="25"/>
      <c r="F39" s="25"/>
      <c r="G39" s="4">
        <f>G38-$Q39*'連携'!D20-$R39*'連携'!L20-$S39*'連携'!T20-$T39*'連携'!AB20-$U39*'連携'!AJ20</f>
        <v>2</v>
      </c>
      <c r="H39" s="4">
        <f>H38-$Q39*'連携'!E20-$R39*'連携'!M20-$S39*'連携'!U20-$T39*'連携'!AC20-$U39*'連携'!AK20</f>
        <v>2</v>
      </c>
      <c r="I39" s="4">
        <f>I38-$Q39*'連携'!F20-$R39*'連携'!N20-$S39*'連携'!V20-$T39*'連携'!AD20-$U39*'連携'!AL20</f>
        <v>2</v>
      </c>
      <c r="J39" s="4">
        <f>J38-$Q39*'連携'!G20-$R39*'連携'!O20-$S39*'連携'!W20-$T39*'連携'!AE20-$U39*'連携'!AM20</f>
        <v>1</v>
      </c>
      <c r="K39" s="4">
        <f>K38-$Q39*'連携'!H20-$R39*'連携'!P20-$S39*'連携'!X20-$T39*'連携'!AF20-$U39*'連携'!AN20</f>
        <v>6</v>
      </c>
      <c r="L39" s="4">
        <f>L38-$Q39*'連携'!I20-$R39*'連携'!Q20-$S39*'連携'!Y20-$T39*'連携'!AG20-$U39*'連携'!AO20</f>
        <v>1</v>
      </c>
      <c r="M39" s="4">
        <f>M38-$Q39*'連携'!J20-$R39*'連携'!R20-$S39*'連携'!Z20-$T39*'連携'!AH20-$U39*'連携'!AP20</f>
        <v>0</v>
      </c>
      <c r="N39" s="4">
        <f>IF(AND(SUM($Q39:$U39)=1,'連携'!B20&gt;0),'連携'!B20,"")</f>
      </c>
      <c r="O39" s="4">
        <f>IF(AND(SUM($Q39:$U39)=1,'連携'!C20&gt;0),'連携'!C20,"")</f>
      </c>
      <c r="P39" s="4" t="str">
        <f>'連携'!A20</f>
        <v>暗闇神乱波 </v>
      </c>
      <c r="Q39" s="4">
        <f>IF(AND($G38&gt;='連携'!D20,$H38&gt;='連携'!E20,$I38&gt;='連携'!F20,$J38&gt;='連携'!G20,$K38&gt;='連携'!H20,$L38&gt;='連携'!I20,$M38&gt;='連携'!J20),1,0)</f>
        <v>0</v>
      </c>
    </row>
    <row r="40" spans="1:17" ht="12.75">
      <c r="A40" s="26"/>
      <c r="B40" s="25"/>
      <c r="C40" s="25"/>
      <c r="D40" s="25"/>
      <c r="E40" s="25"/>
      <c r="F40" s="25"/>
      <c r="G40" s="4">
        <f>G39-$Q40*'連携'!D21-$R40*'連携'!L21-$S40*'連携'!T21-$T40*'連携'!AB21-$U40*'連携'!AJ21</f>
        <v>2</v>
      </c>
      <c r="H40" s="4">
        <f>H39-$Q40*'連携'!E21-$R40*'連携'!M21-$S40*'連携'!U21-$T40*'連携'!AC21-$U40*'連携'!AK21</f>
        <v>2</v>
      </c>
      <c r="I40" s="4">
        <f>I39-$Q40*'連携'!F21-$R40*'連携'!N21-$S40*'連携'!V21-$T40*'連携'!AD21-$U40*'連携'!AL21</f>
        <v>2</v>
      </c>
      <c r="J40" s="4">
        <f>J39-$Q40*'連携'!G21-$R40*'連携'!O21-$S40*'連携'!W21-$T40*'連携'!AE21-$U40*'連携'!AM21</f>
        <v>1</v>
      </c>
      <c r="K40" s="4">
        <f>K39-$Q40*'連携'!H21-$R40*'連携'!P21-$S40*'連携'!X21-$T40*'連携'!AF21-$U40*'連携'!AN21</f>
        <v>6</v>
      </c>
      <c r="L40" s="4">
        <f>L39-$Q40*'連携'!I21-$R40*'連携'!Q21-$S40*'連携'!Y21-$T40*'連携'!AG21-$U40*'連携'!AO21</f>
        <v>1</v>
      </c>
      <c r="M40" s="4">
        <f>M39-$Q40*'連携'!J21-$R40*'連携'!R21-$S40*'連携'!Z21-$T40*'連携'!AH21-$U40*'連携'!AP21</f>
        <v>0</v>
      </c>
      <c r="N40" s="4">
        <f>IF(AND(SUM($Q40:$U40)=1,'連携'!B21&gt;0),'連携'!B21,"")</f>
      </c>
      <c r="O40" s="4">
        <f>IF(AND(SUM($Q40:$U40)=1,'連携'!C21&gt;0),'連携'!C21,"")</f>
      </c>
      <c r="P40" s="4" t="str">
        <f>'連携'!A21</f>
        <v>四季繚乱之極</v>
      </c>
      <c r="Q40" s="4">
        <f>IF(AND($G39&gt;='連携'!D21,$H39&gt;='連携'!E21,$I39&gt;='連携'!F21,$J39&gt;='連携'!G21,$K39&gt;='連携'!H21,$L39&gt;='連携'!I21,$M39&gt;='連携'!J21),1,0)</f>
        <v>0</v>
      </c>
    </row>
    <row r="41" spans="1:17" ht="12.75">
      <c r="A41" s="26"/>
      <c r="B41" s="25"/>
      <c r="C41" s="25"/>
      <c r="D41" s="25"/>
      <c r="E41" s="25"/>
      <c r="F41" s="25"/>
      <c r="G41" s="4">
        <f>G40-$Q41*'連携'!D22-$R41*'連携'!L22-$S41*'連携'!T22-$T41*'連携'!AB22-$U41*'連携'!AJ22</f>
        <v>2</v>
      </c>
      <c r="H41" s="4">
        <f>H40-$Q41*'連携'!E22-$R41*'連携'!M22-$S41*'連携'!U22-$T41*'連携'!AC22-$U41*'連携'!AK22</f>
        <v>2</v>
      </c>
      <c r="I41" s="4">
        <f>I40-$Q41*'連携'!F22-$R41*'連携'!N22-$S41*'連携'!V22-$T41*'連携'!AD22-$U41*'連携'!AL22</f>
        <v>2</v>
      </c>
      <c r="J41" s="4">
        <f>J40-$Q41*'連携'!G22-$R41*'連携'!O22-$S41*'連携'!W22-$T41*'連携'!AE22-$U41*'連携'!AM22</f>
        <v>1</v>
      </c>
      <c r="K41" s="4">
        <f>K40-$Q41*'連携'!H22-$R41*'連携'!P22-$S41*'連携'!X22-$T41*'連携'!AF22-$U41*'連携'!AN22</f>
        <v>6</v>
      </c>
      <c r="L41" s="4">
        <f>L40-$Q41*'連携'!I22-$R41*'連携'!Q22-$S41*'連携'!Y22-$T41*'連携'!AG22-$U41*'連携'!AO22</f>
        <v>1</v>
      </c>
      <c r="M41" s="4">
        <f>M40-$Q41*'連携'!J22-$R41*'連携'!R22-$S41*'連携'!Z22-$T41*'連携'!AH22-$U41*'連携'!AP22</f>
        <v>0</v>
      </c>
      <c r="N41" s="4">
        <f>IF(AND(SUM($Q41:$U41)=1,'連携'!B22&gt;0),'連携'!B22,"")</f>
      </c>
      <c r="O41" s="4">
        <f>IF(AND(SUM($Q41:$U41)=1,'連携'!C22&gt;0),'連携'!C22,"")</f>
      </c>
      <c r="P41" s="4" t="str">
        <f>'連携'!A22</f>
        <v>四季満来之極</v>
      </c>
      <c r="Q41" s="4">
        <f>IF(AND($G40&gt;='連携'!D22,$H40&gt;='連携'!E22,$I40&gt;='連携'!F22,$J40&gt;='連携'!G22,$K40&gt;='連携'!H22,$L40&gt;='連携'!I22,$M40&gt;='連携'!J22),1,0)</f>
        <v>0</v>
      </c>
    </row>
    <row r="42" spans="1:21" ht="12.75">
      <c r="A42" s="26"/>
      <c r="B42" s="25"/>
      <c r="C42" s="25"/>
      <c r="D42" s="25"/>
      <c r="E42" s="25"/>
      <c r="F42" s="25"/>
      <c r="G42" s="4">
        <f>G41-$Q42*'連携'!D23-$R42*'連携'!L23-$S42*'連携'!T23-$T42*'連携'!AB23-$U42*'連携'!AJ23</f>
        <v>2</v>
      </c>
      <c r="H42" s="4">
        <f>H41-$Q42*'連携'!E23-$R42*'連携'!M23-$S42*'連携'!U23-$T42*'連携'!AC23-$U42*'連携'!AK23</f>
        <v>2</v>
      </c>
      <c r="I42" s="4">
        <f>I41-$Q42*'連携'!F23-$R42*'連携'!N23-$S42*'連携'!V23-$T42*'連携'!AD23-$U42*'連携'!AL23</f>
        <v>2</v>
      </c>
      <c r="J42" s="4">
        <f>J41-$Q42*'連携'!G23-$R42*'連携'!O23-$S42*'連携'!W23-$T42*'連携'!AE23-$U42*'連携'!AM23</f>
        <v>1</v>
      </c>
      <c r="K42" s="4">
        <f>K41-$Q42*'連携'!H23-$R42*'連携'!P23-$S42*'連携'!X23-$T42*'連携'!AF23-$U42*'連携'!AN23</f>
        <v>6</v>
      </c>
      <c r="L42" s="4">
        <f>L41-$Q42*'連携'!I23-$R42*'連携'!Q23-$S42*'連携'!Y23-$T42*'連携'!AG23-$U42*'連携'!AO23</f>
        <v>1</v>
      </c>
      <c r="M42" s="4">
        <f>M41-$Q42*'連携'!J23-$R42*'連携'!R23-$S42*'連携'!Z23-$T42*'連携'!AH23-$U42*'連携'!AP23</f>
        <v>0</v>
      </c>
      <c r="N42" s="4">
        <f>IF(AND(SUM($Q42:$U42)=1,'連携'!B23&gt;0),'連携'!B23,"")</f>
      </c>
      <c r="O42" s="4">
        <f>IF(AND(SUM($Q42:$U42)=1,'連携'!C23&gt;0),'連携'!C23,"")</f>
      </c>
      <c r="P42" s="4" t="str">
        <f>'連携'!A23</f>
        <v>光◯守 </v>
      </c>
      <c r="Q42" s="4">
        <f>IF(AND($G41&gt;='連携'!D23,$H41&gt;='連携'!E23,$I41&gt;='連携'!F23,$J41&gt;='連携'!G23,$K41&gt;='連携'!H23,$L41&gt;='連携'!I23,$M41&gt;='連携'!J23),1,0)</f>
        <v>0</v>
      </c>
      <c r="R42" s="4">
        <f>IF(AND($G41&gt;='連携'!L23,$H41&gt;='連携'!M23,$I41&gt;='連携'!N23,$J41&gt;='連携'!O23,$K41&gt;='連携'!P23,$L41&gt;='連携'!Q23,$M41&gt;='連携'!R23),1,0)</f>
        <v>0</v>
      </c>
      <c r="S42" s="4">
        <f>IF(AND($G41&gt;='連携'!T23,$H41&gt;='連携'!U23,$I41&gt;='連携'!V23,$J41&gt;='連携'!W23,$K41&gt;='連携'!X23,$L41&gt;='連携'!Y23,$M41&gt;='連携'!Z23),1,0)</f>
        <v>0</v>
      </c>
      <c r="T42" s="4">
        <f>IF(AND($G41&gt;='連携'!AB23,$H41&gt;='連携'!AC23,$I41&gt;='連携'!AD23,$J41&gt;='連携'!AE23,$K41&gt;='連携'!AF23,$L41&gt;='連携'!AG23,$M41&gt;='連携'!AH23),1,0)</f>
        <v>0</v>
      </c>
      <c r="U42" s="4">
        <f>IF(AND($G41&gt;='連携'!AJ23,$H41&gt;='連携'!AK23,$I41&gt;='連携'!AL23,$J41&gt;='連携'!AM23,$K41&gt;='連携'!AN23,$L41&gt;='連携'!AO23,$M41&gt;='連携'!AP23),1,0)</f>
        <v>0</v>
      </c>
    </row>
    <row r="43" spans="1:21" ht="12.75">
      <c r="A43" s="26"/>
      <c r="B43" s="25"/>
      <c r="C43" s="25"/>
      <c r="D43" s="25"/>
      <c r="E43" s="25"/>
      <c r="F43" s="25"/>
      <c r="G43" s="4">
        <f>G42-$Q43*'連携'!D24-$R43*'連携'!L24-$S43*'連携'!T24-$T43*'連携'!AB24-$U43*'連携'!AJ24</f>
        <v>2</v>
      </c>
      <c r="H43" s="4">
        <f>H42-$Q43*'連携'!E24-$R43*'連携'!M24-$S43*'連携'!U24-$T43*'連携'!AC24-$U43*'連携'!AK24</f>
        <v>2</v>
      </c>
      <c r="I43" s="4">
        <f>I42-$Q43*'連携'!F24-$R43*'連携'!N24-$S43*'連携'!V24-$T43*'連携'!AD24-$U43*'連携'!AL24</f>
        <v>2</v>
      </c>
      <c r="J43" s="4">
        <f>J42-$Q43*'連携'!G24-$R43*'連携'!O24-$S43*'連携'!W24-$T43*'連携'!AE24-$U43*'連携'!AM24</f>
        <v>1</v>
      </c>
      <c r="K43" s="4">
        <f>K42-$Q43*'連携'!H24-$R43*'連携'!P24-$S43*'連携'!X24-$T43*'連携'!AF24-$U43*'連携'!AN24</f>
        <v>6</v>
      </c>
      <c r="L43" s="4">
        <f>L42-$Q43*'連携'!I24-$R43*'連携'!Q24-$S43*'連携'!Y24-$T43*'連携'!AG24-$U43*'連携'!AO24</f>
        <v>1</v>
      </c>
      <c r="M43" s="4">
        <f>M42-$Q43*'連携'!J24-$R43*'連携'!R24-$S43*'連携'!Z24-$T43*'連携'!AH24-$U43*'連携'!AP24</f>
        <v>0</v>
      </c>
      <c r="N43" s="4">
        <f>IF(AND(SUM($Q43:$U43)=1,'連携'!B24&gt;0),'連携'!B24,"")</f>
      </c>
      <c r="O43" s="4">
        <f>IF(AND(SUM($Q43:$U43)=1,'連携'!C24&gt;0),'連携'!C24,"")</f>
      </c>
      <c r="P43" s="4" t="str">
        <f>'連携'!A24</f>
        <v>闇◯壊 </v>
      </c>
      <c r="Q43" s="4">
        <f>IF(AND($G42&gt;='連携'!D24,$H42&gt;='連携'!E24,$I42&gt;='連携'!F24,$J42&gt;='連携'!G24,$K42&gt;='連携'!H24,$L42&gt;='連携'!I24,$M42&gt;='連携'!J24),1,0)</f>
        <v>0</v>
      </c>
      <c r="R43" s="4">
        <f>IF(AND($G42&gt;='連携'!L24,$H42&gt;='連携'!M24,$I42&gt;='連携'!N24,$J42&gt;='連携'!O24,$K42&gt;='連携'!P24,$L42&gt;='連携'!Q24,$M42&gt;='連携'!R24),1,0)</f>
        <v>0</v>
      </c>
      <c r="S43" s="4">
        <f>IF(AND($G42&gt;='連携'!T24,$H42&gt;='連携'!U24,$I42&gt;='連携'!V24,$J42&gt;='連携'!W24,$K42&gt;='連携'!X24,$L42&gt;='連携'!Y24,$M42&gt;='連携'!Z24),1,0)</f>
        <v>0</v>
      </c>
      <c r="T43" s="4">
        <f>IF(AND($G42&gt;='連携'!AB24,$H42&gt;='連携'!AC24,$I42&gt;='連携'!AD24,$J42&gt;='連携'!AE24,$K42&gt;='連携'!AF24,$L42&gt;='連携'!AG24,$M42&gt;='連携'!AH24),1,0)</f>
        <v>0</v>
      </c>
      <c r="U43" s="4">
        <f>IF(AND($G42&gt;='連携'!AJ24,$H42&gt;='連携'!AK24,$I42&gt;='連携'!AL24,$J42&gt;='連携'!AM24,$K42&gt;='連携'!AN24,$L42&gt;='連携'!AO24,$M42&gt;='連携'!AP24),1,0)</f>
        <v>0</v>
      </c>
    </row>
    <row r="44" spans="1:17" ht="12.75">
      <c r="A44" s="26"/>
      <c r="B44" s="25"/>
      <c r="C44" s="25"/>
      <c r="D44" s="25"/>
      <c r="E44" s="25"/>
      <c r="F44" s="25"/>
      <c r="G44" s="4">
        <f>G43-$Q44*'連携'!D25-$R44*'連携'!L25-$S44*'連携'!T25-$T44*'連携'!AB25-$U44*'連携'!AJ25</f>
        <v>2</v>
      </c>
      <c r="H44" s="4">
        <f>H43-$Q44*'連携'!E25-$R44*'連携'!M25-$S44*'連携'!U25-$T44*'連携'!AC25-$U44*'連携'!AK25</f>
        <v>2</v>
      </c>
      <c r="I44" s="4">
        <f>I43-$Q44*'連携'!F25-$R44*'連携'!N25-$S44*'連携'!V25-$T44*'連携'!AD25-$U44*'連携'!AL25</f>
        <v>2</v>
      </c>
      <c r="J44" s="4">
        <f>J43-$Q44*'連携'!G25-$R44*'連携'!O25-$S44*'連携'!W25-$T44*'連携'!AE25-$U44*'連携'!AM25</f>
        <v>1</v>
      </c>
      <c r="K44" s="4">
        <f>K43-$Q44*'連携'!H25-$R44*'連携'!P25-$S44*'連携'!X25-$T44*'連携'!AF25-$U44*'連携'!AN25</f>
        <v>6</v>
      </c>
      <c r="L44" s="4">
        <f>L43-$Q44*'連携'!I25-$R44*'連携'!Q25-$S44*'連携'!Y25-$T44*'連携'!AG25-$U44*'連携'!AO25</f>
        <v>1</v>
      </c>
      <c r="M44" s="4">
        <f>M43-$Q44*'連携'!J25-$R44*'連携'!R25-$S44*'連携'!Z25-$T44*'連携'!AH25-$U44*'連携'!AP25</f>
        <v>0</v>
      </c>
      <c r="N44" s="4">
        <f>IF(AND(SUM($Q44:$U44)=1,'連携'!B25&gt;0),'連携'!B25,"")</f>
      </c>
      <c r="O44" s="4">
        <f>IF(AND(SUM($Q44:$U44)=1,'連携'!C25&gt;0),'連携'!C25,"")</f>
      </c>
      <c r="P44" s="4" t="str">
        <f>'連携'!A25</f>
        <v>天光調波 </v>
      </c>
      <c r="Q44" s="4">
        <f>IF(AND($G43&gt;='連携'!D25,$H43&gt;='連携'!E25,$I43&gt;='連携'!F25,$J43&gt;='連携'!G25,$K43&gt;='連携'!H25,$L43&gt;='連携'!I25,$M43&gt;='連携'!J25),1,0)</f>
        <v>0</v>
      </c>
    </row>
    <row r="45" spans="1:17" ht="12.75">
      <c r="A45" s="26"/>
      <c r="B45" s="25"/>
      <c r="C45" s="25"/>
      <c r="D45" s="25"/>
      <c r="E45" s="25"/>
      <c r="F45" s="25"/>
      <c r="G45" s="4">
        <f>G44-$Q45*'連携'!D26-$R45*'連携'!L26-$S45*'連携'!T26-$T45*'連携'!AB26-$U45*'連携'!AJ26</f>
        <v>2</v>
      </c>
      <c r="H45" s="4">
        <f>H44-$Q45*'連携'!E26-$R45*'連携'!M26-$S45*'連携'!U26-$T45*'連携'!AC26-$U45*'連携'!AK26</f>
        <v>2</v>
      </c>
      <c r="I45" s="4">
        <f>I44-$Q45*'連携'!F26-$R45*'連携'!N26-$S45*'連携'!V26-$T45*'連携'!AD26-$U45*'連携'!AL26</f>
        <v>2</v>
      </c>
      <c r="J45" s="4">
        <f>J44-$Q45*'連携'!G26-$R45*'連携'!O26-$S45*'連携'!W26-$T45*'連携'!AE26-$U45*'連携'!AM26</f>
        <v>1</v>
      </c>
      <c r="K45" s="4">
        <f>K44-$Q45*'連携'!H26-$R45*'連携'!P26-$S45*'連携'!X26-$T45*'連携'!AF26-$U45*'連携'!AN26</f>
        <v>6</v>
      </c>
      <c r="L45" s="4">
        <f>L44-$Q45*'連携'!I26-$R45*'連携'!Q26-$S45*'連携'!Y26-$T45*'連携'!AG26-$U45*'連携'!AO26</f>
        <v>1</v>
      </c>
      <c r="M45" s="4">
        <f>M44-$Q45*'連携'!J26-$R45*'連携'!R26-$S45*'連携'!Z26-$T45*'連携'!AH26-$U45*'連携'!AP26</f>
        <v>0</v>
      </c>
      <c r="N45" s="4">
        <f>IF(AND(SUM($Q45:$U45)=1,'連携'!B26&gt;0),'連携'!B26,"")</f>
      </c>
      <c r="O45" s="4">
        <f>IF(AND(SUM($Q45:$U45)=1,'連携'!C26&gt;0),'連携'!C26,"")</f>
      </c>
      <c r="P45" s="4" t="str">
        <f>'連携'!A26</f>
        <v>暗闇乱波 </v>
      </c>
      <c r="Q45" s="4">
        <f>IF(AND($G44&gt;='連携'!D26,$H44&gt;='連携'!E26,$I44&gt;='連携'!F26,$J44&gt;='連携'!G26,$K44&gt;='連携'!H26,$L44&gt;='連携'!I26,$M44&gt;='連携'!J26),1,0)</f>
        <v>0</v>
      </c>
    </row>
    <row r="46" spans="1:17" ht="12.75">
      <c r="A46" s="26"/>
      <c r="B46" s="25"/>
      <c r="C46" s="25"/>
      <c r="D46" s="25"/>
      <c r="E46" s="25"/>
      <c r="F46" s="25"/>
      <c r="G46" s="4">
        <f>G45-$Q46*'連携'!D27-$R46*'連携'!L27-$S46*'連携'!T27-$T46*'連携'!AB27-$U46*'連携'!AJ27</f>
        <v>2</v>
      </c>
      <c r="H46" s="4">
        <f>H45-$Q46*'連携'!E27-$R46*'連携'!M27-$S46*'連携'!U27-$T46*'連携'!AC27-$U46*'連携'!AK27</f>
        <v>2</v>
      </c>
      <c r="I46" s="4">
        <f>I45-$Q46*'連携'!F27-$R46*'連携'!N27-$S46*'連携'!V27-$T46*'連携'!AD27-$U46*'連携'!AL27</f>
        <v>2</v>
      </c>
      <c r="J46" s="4">
        <f>J45-$Q46*'連携'!G27-$R46*'連携'!O27-$S46*'連携'!W27-$T46*'連携'!AE27-$U46*'連携'!AM27</f>
        <v>1</v>
      </c>
      <c r="K46" s="4">
        <f>K45-$Q46*'連携'!H27-$R46*'連携'!P27-$S46*'連携'!X27-$T46*'連携'!AF27-$U46*'連携'!AN27</f>
        <v>6</v>
      </c>
      <c r="L46" s="4">
        <f>L45-$Q46*'連携'!I27-$R46*'連携'!Q27-$S46*'連携'!Y27-$T46*'連携'!AG27-$U46*'連携'!AO27</f>
        <v>1</v>
      </c>
      <c r="M46" s="4">
        <f>M45-$Q46*'連携'!J27-$R46*'連携'!R27-$S46*'連携'!Z27-$T46*'連携'!AH27-$U46*'連携'!AP27</f>
        <v>0</v>
      </c>
      <c r="N46" s="4">
        <f>IF(AND(SUM($Q46:$U46)=1,'連携'!B27&gt;0),'連携'!B27,"")</f>
      </c>
      <c r="O46" s="4">
        <f>IF(AND(SUM($Q46:$U46)=1,'連携'!C27&gt;0),'連携'!C27,"")</f>
      </c>
      <c r="P46" s="4" t="str">
        <f>'連携'!A27</f>
        <v>雅夏ノ祭</v>
      </c>
      <c r="Q46" s="4">
        <f>IF(AND($G45&gt;='連携'!D27,$H45&gt;='連携'!E27,$I45&gt;='連携'!F27,$J45&gt;='連携'!G27,$K45&gt;='連携'!H27,$L45&gt;='連携'!I27,$M45&gt;='連携'!J27),1,0)</f>
        <v>0</v>
      </c>
    </row>
    <row r="47" spans="1:17" ht="12.75">
      <c r="A47" s="26"/>
      <c r="B47" s="25"/>
      <c r="C47" s="25"/>
      <c r="D47" s="25"/>
      <c r="E47" s="25"/>
      <c r="F47" s="25"/>
      <c r="G47" s="4">
        <f>G46-$Q47*'連携'!D28-$R47*'連携'!L28-$S47*'連携'!T28-$T47*'連携'!AB28-$U47*'連携'!AJ28</f>
        <v>2</v>
      </c>
      <c r="H47" s="4">
        <f>H46-$Q47*'連携'!E28-$R47*'連携'!M28-$S47*'連携'!U28-$T47*'連携'!AC28-$U47*'連携'!AK28</f>
        <v>2</v>
      </c>
      <c r="I47" s="4">
        <f>I46-$Q47*'連携'!F28-$R47*'連携'!N28-$S47*'連携'!V28-$T47*'連携'!AD28-$U47*'連携'!AL28</f>
        <v>2</v>
      </c>
      <c r="J47" s="4">
        <f>J46-$Q47*'連携'!G28-$R47*'連携'!O28-$S47*'連携'!W28-$T47*'連携'!AE28-$U47*'連携'!AM28</f>
        <v>1</v>
      </c>
      <c r="K47" s="4">
        <f>K46-$Q47*'連携'!H28-$R47*'連携'!P28-$S47*'連携'!X28-$T47*'連携'!AF28-$U47*'連携'!AN28</f>
        <v>6</v>
      </c>
      <c r="L47" s="4">
        <f>L46-$Q47*'連携'!I28-$R47*'連携'!Q28-$S47*'連携'!Y28-$T47*'連携'!AG28-$U47*'連携'!AO28</f>
        <v>1</v>
      </c>
      <c r="M47" s="4">
        <f>M46-$Q47*'連携'!J28-$R47*'連携'!R28-$S47*'連携'!Z28-$T47*'連携'!AH28-$U47*'連携'!AP28</f>
        <v>0</v>
      </c>
      <c r="N47" s="4">
        <f>IF(AND(SUM($Q47:$U47)=1,'連携'!B28&gt;0),'連携'!B28,"")</f>
      </c>
      <c r="O47" s="4">
        <f>IF(AND(SUM($Q47:$U47)=1,'連携'!C28&gt;0),'連携'!C28,"")</f>
      </c>
      <c r="P47" s="4" t="str">
        <f>'連携'!A28</f>
        <v>宝春ノ歌</v>
      </c>
      <c r="Q47" s="4">
        <f>IF(AND($G46&gt;='連携'!D28,$H46&gt;='連携'!E28,$I46&gt;='連携'!F28,$J46&gt;='連携'!G28,$K46&gt;='連携'!H28,$L46&gt;='連携'!I28,$M46&gt;='連携'!J28),1,0)</f>
        <v>0</v>
      </c>
    </row>
    <row r="48" spans="1:17" ht="12.75">
      <c r="A48" s="26"/>
      <c r="B48" s="25"/>
      <c r="C48" s="25"/>
      <c r="D48" s="25"/>
      <c r="E48" s="25"/>
      <c r="F48" s="25"/>
      <c r="G48" s="4">
        <f>G47-$Q48*'連携'!D29-$R48*'連携'!L29-$S48*'連携'!T29-$T48*'連携'!AB29-$U48*'連携'!AJ29</f>
        <v>2</v>
      </c>
      <c r="H48" s="4">
        <f>H47-$Q48*'連携'!E29-$R48*'連携'!M29-$S48*'連携'!U29-$T48*'連携'!AC29-$U48*'連携'!AK29</f>
        <v>2</v>
      </c>
      <c r="I48" s="4">
        <f>I47-$Q48*'連携'!F29-$R48*'連携'!N29-$S48*'連携'!V29-$T48*'連携'!AD29-$U48*'連携'!AL29</f>
        <v>2</v>
      </c>
      <c r="J48" s="4">
        <f>J47-$Q48*'連携'!G29-$R48*'連携'!O29-$S48*'連携'!W29-$T48*'連携'!AE29-$U48*'連携'!AM29</f>
        <v>1</v>
      </c>
      <c r="K48" s="4">
        <f>K47-$Q48*'連携'!H29-$R48*'連携'!P29-$S48*'連携'!X29-$T48*'連携'!AF29-$U48*'連携'!AN29</f>
        <v>6</v>
      </c>
      <c r="L48" s="4">
        <f>L47-$Q48*'連携'!I29-$R48*'連携'!Q29-$S48*'連携'!Y29-$T48*'連携'!AG29-$U48*'連携'!AO29</f>
        <v>1</v>
      </c>
      <c r="M48" s="4">
        <f>M47-$Q48*'連携'!J29-$R48*'連携'!R29-$S48*'連携'!Z29-$T48*'連携'!AH29-$U48*'連携'!AP29</f>
        <v>0</v>
      </c>
      <c r="N48" s="4">
        <f>IF(AND(SUM($Q48:$U48)=1,'連携'!B29&gt;0),'連携'!B29,"")</f>
      </c>
      <c r="O48" s="4">
        <f>IF(AND(SUM($Q48:$U48)=1,'連携'!C29&gt;0),'連携'!C29,"")</f>
      </c>
      <c r="P48" s="4" t="str">
        <f>'連携'!A29</f>
        <v>深秋ノ訪</v>
      </c>
      <c r="Q48" s="4">
        <f>IF(AND($G47&gt;='連携'!D29,$H47&gt;='連携'!E29,$I47&gt;='連携'!F29,$J47&gt;='連携'!G29,$K47&gt;='連携'!H29,$L47&gt;='連携'!I29,$M47&gt;='連携'!J29),1,0)</f>
        <v>0</v>
      </c>
    </row>
    <row r="49" spans="1:17" ht="12.75">
      <c r="A49" s="26"/>
      <c r="B49" s="25"/>
      <c r="C49" s="25"/>
      <c r="D49" s="25"/>
      <c r="E49" s="25"/>
      <c r="F49" s="25"/>
      <c r="G49" s="4">
        <f>G48-$Q49*'連携'!D30-$R49*'連携'!L30-$S49*'連携'!T30-$T49*'連携'!AB30-$U49*'連携'!AJ30</f>
        <v>2</v>
      </c>
      <c r="H49" s="4">
        <f>H48-$Q49*'連携'!E30-$R49*'連携'!M30-$S49*'連携'!U30-$T49*'連携'!AC30-$U49*'連携'!AK30</f>
        <v>2</v>
      </c>
      <c r="I49" s="4">
        <f>I48-$Q49*'連携'!F30-$R49*'連携'!N30-$S49*'連携'!V30-$T49*'連携'!AD30-$U49*'連携'!AL30</f>
        <v>2</v>
      </c>
      <c r="J49" s="4">
        <f>J48-$Q49*'連携'!G30-$R49*'連携'!O30-$S49*'連携'!W30-$T49*'連携'!AE30-$U49*'連携'!AM30</f>
        <v>1</v>
      </c>
      <c r="K49" s="4">
        <f>K48-$Q49*'連携'!H30-$R49*'連携'!P30-$S49*'連携'!X30-$T49*'連携'!AF30-$U49*'連携'!AN30</f>
        <v>6</v>
      </c>
      <c r="L49" s="4">
        <f>L48-$Q49*'連携'!I30-$R49*'連携'!Q30-$S49*'連携'!Y30-$T49*'連携'!AG30-$U49*'連携'!AO30</f>
        <v>1</v>
      </c>
      <c r="M49" s="4">
        <f>M48-$Q49*'連携'!J30-$R49*'連携'!R30-$S49*'連携'!Z30-$T49*'連携'!AH30-$U49*'連携'!AP30</f>
        <v>0</v>
      </c>
      <c r="N49" s="4">
        <f>IF(AND(SUM($Q49:$U49)=1,'連携'!B30&gt;0),'連携'!B30,"")</f>
        <v>0</v>
      </c>
      <c r="O49" s="4">
        <f>IF(AND(SUM($Q49:$U49)=1,'連携'!C30&gt;0),'連携'!C30,"")</f>
      </c>
      <c r="P49" s="4" t="str">
        <f>'連携'!A30</f>
        <v>静冬ノ籠</v>
      </c>
      <c r="Q49" s="4">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0"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51"/>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了法寺ツール</dc:title>
  <dc:subject/>
  <dc:creator/>
  <cp:keywords>了法寺 デッキ 妖怪 大乱闘</cp:keywords>
  <dc:description>配布元
https://sourceforge.jp/projects/ryouhouji-tool
</dc:description>
  <cp:lastModifiedBy/>
  <dcterms:created xsi:type="dcterms:W3CDTF">2013-08-31T03:24:34Z</dcterms:created>
  <dcterms:modified xsi:type="dcterms:W3CDTF">2013-11-10T01:38:32Z</dcterms:modified>
  <cp:category/>
  <cp:version/>
  <cp:contentType/>
  <cp:contentStatus/>
  <cp:revision>193</cp:revision>
</cp:coreProperties>
</file>